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Password="CF5E" lockStructure="1"/>
  <bookViews>
    <workbookView xWindow="0" yWindow="0" windowWidth="23256" windowHeight="11448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учебников'!$K$1:$K$30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44525"/>
</workbook>
</file>

<file path=xl/calcChain.xml><?xml version="1.0" encoding="utf-8"?>
<calcChain xmlns="http://schemas.openxmlformats.org/spreadsheetml/2006/main">
  <c r="B11" i="13" l="1"/>
  <c r="B2" i="16" l="1"/>
  <c r="A1307" i="16" l="1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T7" i="10" s="1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H7" i="10" s="1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N7" i="10" s="1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O7" i="10" s="1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 s="1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CU163" i="10" s="1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CU142" i="10" s="1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 s="1"/>
  <c r="AX136" i="10"/>
  <c r="CX136" i="10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 s="1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J7" i="10"/>
  <c r="L7" i="10"/>
  <c r="M7" i="10"/>
  <c r="O7" i="10"/>
  <c r="P7" i="10"/>
  <c r="R7" i="10"/>
  <c r="S7" i="10"/>
  <c r="U7" i="10"/>
  <c r="V7" i="10"/>
  <c r="X7" i="10"/>
  <c r="Y7" i="10"/>
  <c r="Z7" i="10"/>
  <c r="AA7" i="10"/>
  <c r="AB7" i="10"/>
  <c r="CS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 s="1"/>
  <c r="CP506" i="10"/>
  <c r="CP505" i="10"/>
  <c r="CY505" i="10"/>
  <c r="CP504" i="10"/>
  <c r="AV504" i="10" s="1"/>
  <c r="CP503" i="10"/>
  <c r="CP502" i="10"/>
  <c r="CY502" i="10" s="1"/>
  <c r="CP501" i="10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P493" i="10"/>
  <c r="CP492" i="10"/>
  <c r="CY492" i="10" s="1"/>
  <c r="CP491" i="10"/>
  <c r="CY491" i="10"/>
  <c r="CP490" i="10"/>
  <c r="CY490" i="10"/>
  <c r="CP489" i="10"/>
  <c r="CY489" i="10"/>
  <c r="CP488" i="10"/>
  <c r="CP487" i="10"/>
  <c r="CY487" i="10" s="1"/>
  <c r="CP486" i="10"/>
  <c r="AV486" i="10"/>
  <c r="CP485" i="10"/>
  <c r="CP484" i="10"/>
  <c r="CY484" i="10" s="1"/>
  <c r="CP483" i="10"/>
  <c r="CP482" i="10"/>
  <c r="CP481" i="10"/>
  <c r="CY481" i="10" s="1"/>
  <c r="CP480" i="10"/>
  <c r="AV480" i="10" s="1"/>
  <c r="CP479" i="10"/>
  <c r="CY479" i="10" s="1"/>
  <c r="CP478" i="10"/>
  <c r="CY478" i="10"/>
  <c r="CP477" i="10"/>
  <c r="CY477" i="10" s="1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 s="1"/>
  <c r="CP464" i="10"/>
  <c r="CY464" i="10" s="1"/>
  <c r="CP463" i="10"/>
  <c r="CY463" i="10"/>
  <c r="CP462" i="10"/>
  <c r="CY462" i="10" s="1"/>
  <c r="CP461" i="10"/>
  <c r="CP460" i="10"/>
  <c r="CY460" i="10" s="1"/>
  <c r="CP459" i="10"/>
  <c r="CY459" i="10" s="1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Y450" i="10" s="1"/>
  <c r="CP449" i="10"/>
  <c r="CP448" i="10"/>
  <c r="CY448" i="10" s="1"/>
  <c r="CP447" i="10"/>
  <c r="CY447" i="10" s="1"/>
  <c r="CP446" i="10"/>
  <c r="CP445" i="10"/>
  <c r="CY445" i="10"/>
  <c r="CP444" i="10"/>
  <c r="CY444" i="10" s="1"/>
  <c r="CP443" i="10"/>
  <c r="CP442" i="10"/>
  <c r="CY442" i="10"/>
  <c r="CP441" i="10"/>
  <c r="CP440" i="10"/>
  <c r="CP439" i="10"/>
  <c r="CY439" i="10"/>
  <c r="CP438" i="10"/>
  <c r="CP437" i="10"/>
  <c r="CY437" i="10" s="1"/>
  <c r="CP436" i="10"/>
  <c r="CY436" i="10" s="1"/>
  <c r="CP435" i="10"/>
  <c r="CP434" i="10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Y425" i="10" s="1"/>
  <c r="CP424" i="10"/>
  <c r="CY424" i="10"/>
  <c r="CP423" i="10"/>
  <c r="CP422" i="10"/>
  <c r="CY422" i="10" s="1"/>
  <c r="CP421" i="10"/>
  <c r="CY421" i="10"/>
  <c r="CP420" i="10"/>
  <c r="CP419" i="10"/>
  <c r="CY419" i="10" s="1"/>
  <c r="CP418" i="10"/>
  <c r="CY418" i="10"/>
  <c r="CP417" i="10"/>
  <c r="CP416" i="10"/>
  <c r="CP415" i="10"/>
  <c r="CY415" i="10" s="1"/>
  <c r="CP414" i="10"/>
  <c r="CY414" i="10" s="1"/>
  <c r="CP413" i="10"/>
  <c r="CP412" i="10"/>
  <c r="CY412" i="10"/>
  <c r="CP411" i="10"/>
  <c r="CY411" i="10" s="1"/>
  <c r="CP410" i="10"/>
  <c r="CP409" i="10"/>
  <c r="CY409" i="10" s="1"/>
  <c r="CP408" i="10"/>
  <c r="CY408" i="10" s="1"/>
  <c r="CP407" i="10"/>
  <c r="CP406" i="10"/>
  <c r="CY406" i="10"/>
  <c r="CP405" i="10"/>
  <c r="CP404" i="10"/>
  <c r="CP403" i="10"/>
  <c r="CY403" i="10"/>
  <c r="CP402" i="10"/>
  <c r="CP401" i="10"/>
  <c r="CY401" i="10"/>
  <c r="CP400" i="10"/>
  <c r="CY400" i="10" s="1"/>
  <c r="CP399" i="10"/>
  <c r="CP398" i="10"/>
  <c r="CP397" i="10"/>
  <c r="CY397" i="10" s="1"/>
  <c r="CP396" i="10"/>
  <c r="AV396" i="10"/>
  <c r="CP395" i="10"/>
  <c r="CP394" i="10"/>
  <c r="CP393" i="10"/>
  <c r="CP392" i="10"/>
  <c r="CP391" i="10"/>
  <c r="CY391" i="10" s="1"/>
  <c r="CP390" i="10"/>
  <c r="CY390" i="10"/>
  <c r="CP389" i="10"/>
  <c r="CY389" i="10" s="1"/>
  <c r="CP388" i="10"/>
  <c r="CP387" i="10"/>
  <c r="CP386" i="10"/>
  <c r="CY386" i="10" s="1"/>
  <c r="CP385" i="10"/>
  <c r="CY385" i="10"/>
  <c r="CP384" i="10"/>
  <c r="CY384" i="10"/>
  <c r="AV384" i="10"/>
  <c r="CP383" i="10"/>
  <c r="CP382" i="10"/>
  <c r="CY382" i="10"/>
  <c r="CP381" i="10"/>
  <c r="CP380" i="10"/>
  <c r="CY380" i="10"/>
  <c r="CP379" i="10"/>
  <c r="CP378" i="10"/>
  <c r="CP377" i="10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Y367" i="10" s="1"/>
  <c r="CP366" i="10"/>
  <c r="AV366" i="10"/>
  <c r="CP365" i="10"/>
  <c r="CP364" i="10"/>
  <c r="CY364" i="10" s="1"/>
  <c r="CP363" i="10"/>
  <c r="CY363" i="10"/>
  <c r="CP362" i="10"/>
  <c r="CY362" i="10" s="1"/>
  <c r="CP361" i="10"/>
  <c r="CY361" i="10"/>
  <c r="CP360" i="10"/>
  <c r="AV360" i="10"/>
  <c r="CP359" i="10"/>
  <c r="CY359" i="10"/>
  <c r="CP358" i="10"/>
  <c r="CP357" i="10"/>
  <c r="CY357" i="10" s="1"/>
  <c r="CP356" i="10"/>
  <c r="CP355" i="10"/>
  <c r="CP354" i="10"/>
  <c r="CY354" i="10" s="1"/>
  <c r="CP353" i="10"/>
  <c r="CY353" i="10"/>
  <c r="CP352" i="10"/>
  <c r="CP351" i="10"/>
  <c r="CY351" i="10" s="1"/>
  <c r="CP350" i="10"/>
  <c r="CP349" i="10"/>
  <c r="CP348" i="10"/>
  <c r="CY348" i="10" s="1"/>
  <c r="CP347" i="10"/>
  <c r="CY347" i="10"/>
  <c r="CP346" i="10"/>
  <c r="CP345" i="10"/>
  <c r="CY345" i="10" s="1"/>
  <c r="CP344" i="10"/>
  <c r="AV344" i="10" s="1"/>
  <c r="CP343" i="10"/>
  <c r="CY343" i="10" s="1"/>
  <c r="CP342" i="10"/>
  <c r="CP341" i="10"/>
  <c r="CY341" i="10"/>
  <c r="CP340" i="10"/>
  <c r="CP339" i="10"/>
  <c r="CY339" i="10"/>
  <c r="CP338" i="10"/>
  <c r="CP337" i="10"/>
  <c r="CY337" i="10" s="1"/>
  <c r="CP336" i="10"/>
  <c r="CP335" i="10"/>
  <c r="CY335" i="10"/>
  <c r="CP334" i="10"/>
  <c r="CY334" i="10" s="1"/>
  <c r="CP333" i="10"/>
  <c r="CY333" i="10"/>
  <c r="CP332" i="10"/>
  <c r="CP331" i="10"/>
  <c r="CY331" i="10" s="1"/>
  <c r="CP330" i="10"/>
  <c r="CP329" i="10"/>
  <c r="CY329" i="10"/>
  <c r="CP328" i="10"/>
  <c r="CP327" i="10"/>
  <c r="CY327" i="10"/>
  <c r="CP326" i="10"/>
  <c r="CP325" i="10"/>
  <c r="CY325" i="10" s="1"/>
  <c r="CP324" i="10"/>
  <c r="CP323" i="10"/>
  <c r="CY323" i="10"/>
  <c r="CP322" i="10"/>
  <c r="CP321" i="10"/>
  <c r="CY321" i="10"/>
  <c r="CP320" i="10"/>
  <c r="CP319" i="10"/>
  <c r="CY319" i="10" s="1"/>
  <c r="CP318" i="10"/>
  <c r="CP317" i="10"/>
  <c r="CY317" i="10"/>
  <c r="CP316" i="10"/>
  <c r="CP315" i="10"/>
  <c r="CY315" i="10"/>
  <c r="CP314" i="10"/>
  <c r="CP313" i="10"/>
  <c r="CY313" i="10" s="1"/>
  <c r="CP312" i="10"/>
  <c r="CP311" i="10"/>
  <c r="CY311" i="10"/>
  <c r="CP310" i="10"/>
  <c r="CY310" i="10" s="1"/>
  <c r="CP309" i="10"/>
  <c r="CY309" i="10"/>
  <c r="CP308" i="10"/>
  <c r="CP307" i="10"/>
  <c r="CY307" i="10" s="1"/>
  <c r="CP306" i="10"/>
  <c r="CP305" i="10"/>
  <c r="CY305" i="10"/>
  <c r="CP304" i="10"/>
  <c r="CP303" i="10"/>
  <c r="CY303" i="10"/>
  <c r="CP302" i="10"/>
  <c r="CP301" i="10"/>
  <c r="CY301" i="10" s="1"/>
  <c r="CP300" i="10"/>
  <c r="CP299" i="10"/>
  <c r="CY299" i="10"/>
  <c r="CP298" i="10"/>
  <c r="CP297" i="10"/>
  <c r="CY297" i="10"/>
  <c r="CP296" i="10"/>
  <c r="CP295" i="10"/>
  <c r="CY295" i="10" s="1"/>
  <c r="CP294" i="10"/>
  <c r="CP293" i="10"/>
  <c r="CY293" i="10"/>
  <c r="CP292" i="10"/>
  <c r="CP291" i="10"/>
  <c r="CY291" i="10"/>
  <c r="CP290" i="10"/>
  <c r="CP289" i="10"/>
  <c r="CY289" i="10" s="1"/>
  <c r="CP288" i="10"/>
  <c r="AV288" i="10"/>
  <c r="CP287" i="10"/>
  <c r="CP286" i="10"/>
  <c r="CY286" i="10" s="1"/>
  <c r="CP285" i="10"/>
  <c r="AV285" i="10" s="1"/>
  <c r="CP284" i="10"/>
  <c r="CY284" i="10" s="1"/>
  <c r="CP283" i="10"/>
  <c r="CY283" i="10"/>
  <c r="CP282" i="10"/>
  <c r="CP281" i="10"/>
  <c r="CY281" i="10" s="1"/>
  <c r="CP280" i="10"/>
  <c r="CP279" i="10"/>
  <c r="CP278" i="10"/>
  <c r="CP277" i="10"/>
  <c r="CY277" i="10"/>
  <c r="CP276" i="10"/>
  <c r="CP275" i="10"/>
  <c r="CY275" i="10" s="1"/>
  <c r="CP274" i="10"/>
  <c r="CP273" i="10"/>
  <c r="AV273" i="10"/>
  <c r="CP272" i="10"/>
  <c r="CY272" i="10"/>
  <c r="CP271" i="10"/>
  <c r="CP270" i="10"/>
  <c r="CY270" i="10" s="1"/>
  <c r="CP269" i="10"/>
  <c r="CP268" i="10"/>
  <c r="CP267" i="10"/>
  <c r="AV267" i="10" s="1"/>
  <c r="CP266" i="10"/>
  <c r="CP265" i="10"/>
  <c r="CY265" i="10"/>
  <c r="CP264" i="10"/>
  <c r="CP263" i="10"/>
  <c r="CP262" i="10"/>
  <c r="AV262" i="10" s="1"/>
  <c r="CP261" i="10"/>
  <c r="CY261" i="10" s="1"/>
  <c r="CP260" i="10"/>
  <c r="CP259" i="10"/>
  <c r="CP258" i="10"/>
  <c r="CP257" i="10"/>
  <c r="CP256" i="10"/>
  <c r="CY256" i="10" s="1"/>
  <c r="CP255" i="10"/>
  <c r="CY255" i="10" s="1"/>
  <c r="CP254" i="10"/>
  <c r="CY254" i="10"/>
  <c r="CP253" i="10"/>
  <c r="CP252" i="10"/>
  <c r="CP251" i="10"/>
  <c r="AV251" i="10"/>
  <c r="CP250" i="10"/>
  <c r="CY250" i="10"/>
  <c r="CP249" i="10"/>
  <c r="CP248" i="10"/>
  <c r="CY248" i="10"/>
  <c r="CP247" i="10"/>
  <c r="CP246" i="10"/>
  <c r="CP245" i="10"/>
  <c r="CP244" i="10"/>
  <c r="CY244" i="10"/>
  <c r="CP243" i="10"/>
  <c r="AV243" i="10"/>
  <c r="CP242" i="10"/>
  <c r="CP241" i="10"/>
  <c r="CP240" i="10"/>
  <c r="AV240" i="10"/>
  <c r="CP239" i="10"/>
  <c r="CP238" i="10"/>
  <c r="CP237" i="10"/>
  <c r="CP236" i="10"/>
  <c r="CP235" i="10"/>
  <c r="AV235" i="10"/>
  <c r="CP234" i="10"/>
  <c r="CP233" i="10"/>
  <c r="CY233" i="10" s="1"/>
  <c r="CP232" i="10"/>
  <c r="AV232" i="10" s="1"/>
  <c r="CP231" i="10"/>
  <c r="AV231" i="10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P220" i="10"/>
  <c r="CP219" i="10"/>
  <c r="AV219" i="10" s="1"/>
  <c r="CP218" i="10"/>
  <c r="CY218" i="10" s="1"/>
  <c r="CP217" i="10"/>
  <c r="CY217" i="10" s="1"/>
  <c r="CP216" i="10"/>
  <c r="CP215" i="10"/>
  <c r="CP214" i="10"/>
  <c r="CY214" i="10"/>
  <c r="CP213" i="10"/>
  <c r="CP212" i="10"/>
  <c r="CY212" i="10" s="1"/>
  <c r="CP211" i="10"/>
  <c r="AV211" i="10" s="1"/>
  <c r="CP210" i="10"/>
  <c r="AV210" i="10"/>
  <c r="CP209" i="10"/>
  <c r="CY209" i="10" s="1"/>
  <c r="CP208" i="10"/>
  <c r="CY208" i="10" s="1"/>
  <c r="CP207" i="10"/>
  <c r="CP206" i="10"/>
  <c r="CP205" i="10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AV198" i="10" s="1"/>
  <c r="CP197" i="10"/>
  <c r="CY197" i="10" s="1"/>
  <c r="CP196" i="10"/>
  <c r="CP195" i="10"/>
  <c r="AV195" i="10"/>
  <c r="CP194" i="10"/>
  <c r="CY194" i="10" s="1"/>
  <c r="CP193" i="10"/>
  <c r="CY193" i="10" s="1"/>
  <c r="CP192" i="10"/>
  <c r="CY192" i="10" s="1"/>
  <c r="CP191" i="10"/>
  <c r="CP190" i="10"/>
  <c r="AV190" i="10"/>
  <c r="CP189" i="10"/>
  <c r="AV189" i="10" s="1"/>
  <c r="CP188" i="10"/>
  <c r="CY188" i="10" s="1"/>
  <c r="CP187" i="10"/>
  <c r="CY187" i="10" s="1"/>
  <c r="CP186" i="10"/>
  <c r="CP185" i="10"/>
  <c r="CP184" i="10"/>
  <c r="CY184" i="10"/>
  <c r="CP183" i="10"/>
  <c r="AV183" i="10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P166" i="10"/>
  <c r="CY166" i="10" s="1"/>
  <c r="CP165" i="10"/>
  <c r="CP164" i="10"/>
  <c r="CY164" i="10"/>
  <c r="CP163" i="10"/>
  <c r="CP162" i="10"/>
  <c r="AV162" i="10"/>
  <c r="CP161" i="10"/>
  <c r="CP160" i="10"/>
  <c r="CY160" i="10"/>
  <c r="CP159" i="10"/>
  <c r="CP158" i="10"/>
  <c r="CY158" i="10" s="1"/>
  <c r="CP157" i="10"/>
  <c r="CP156" i="10"/>
  <c r="CP155" i="10"/>
  <c r="AV155" i="10" s="1"/>
  <c r="CP154" i="10"/>
  <c r="CY154" i="10" s="1"/>
  <c r="CP153" i="10"/>
  <c r="CY153" i="10" s="1"/>
  <c r="CP152" i="10"/>
  <c r="AV152" i="10"/>
  <c r="CP151" i="10"/>
  <c r="CP150" i="10"/>
  <c r="CP149" i="10"/>
  <c r="CY149" i="10" s="1"/>
  <c r="CP148" i="10"/>
  <c r="CY148" i="10" s="1"/>
  <c r="CP147" i="10"/>
  <c r="CY147" i="10"/>
  <c r="CP146" i="10"/>
  <c r="CP145" i="10"/>
  <c r="AV145" i="10"/>
  <c r="CP144" i="10"/>
  <c r="CP143" i="10"/>
  <c r="CY143" i="10" s="1"/>
  <c r="CP142" i="10"/>
  <c r="CP141" i="10"/>
  <c r="AV141" i="10" s="1"/>
  <c r="CP140" i="10"/>
  <c r="CY140" i="10" s="1"/>
  <c r="CP139" i="10"/>
  <c r="CY139" i="10" s="1"/>
  <c r="CP138" i="10"/>
  <c r="CY138" i="10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 s="1"/>
  <c r="CP129" i="10"/>
  <c r="CY129" i="10" s="1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/>
  <c r="CP115" i="10"/>
  <c r="CY115" i="10" s="1"/>
  <c r="CP114" i="10"/>
  <c r="CP113" i="10"/>
  <c r="CP112" i="10"/>
  <c r="CY112" i="10" s="1"/>
  <c r="CP111" i="10"/>
  <c r="AV111" i="10"/>
  <c r="CP110" i="10"/>
  <c r="CY110" i="10"/>
  <c r="CP109" i="10"/>
  <c r="AV109" i="10"/>
  <c r="CP108" i="10"/>
  <c r="CP107" i="10"/>
  <c r="CY107" i="10" s="1"/>
  <c r="CP106" i="10"/>
  <c r="CY106" i="10"/>
  <c r="CP105" i="10"/>
  <c r="CP104" i="10"/>
  <c r="CP103" i="10"/>
  <c r="AV103" i="10"/>
  <c r="CP102" i="10"/>
  <c r="CP101" i="10"/>
  <c r="CY101" i="10" s="1"/>
  <c r="CP100" i="10"/>
  <c r="AV100" i="10"/>
  <c r="CP99" i="10"/>
  <c r="AV99" i="10" s="1"/>
  <c r="CP98" i="10"/>
  <c r="CP97" i="10"/>
  <c r="CY97" i="10"/>
  <c r="CP96" i="10"/>
  <c r="CP95" i="10"/>
  <c r="CP94" i="10"/>
  <c r="CP93" i="10"/>
  <c r="CP92" i="10"/>
  <c r="CP91" i="10"/>
  <c r="CY91" i="10" s="1"/>
  <c r="CP90" i="10"/>
  <c r="CY90" i="10" s="1"/>
  <c r="CP89" i="10"/>
  <c r="CP88" i="10"/>
  <c r="CP87" i="10"/>
  <c r="CP86" i="10"/>
  <c r="CP85" i="10"/>
  <c r="CY85" i="10"/>
  <c r="CP84" i="10"/>
  <c r="CP83" i="10"/>
  <c r="CY83" i="10" s="1"/>
  <c r="CP82" i="10"/>
  <c r="AV82" i="10"/>
  <c r="CP81" i="10"/>
  <c r="CP80" i="10"/>
  <c r="CY80" i="10" s="1"/>
  <c r="CP79" i="10"/>
  <c r="CY79" i="10" s="1"/>
  <c r="CP78" i="10"/>
  <c r="CY78" i="10" s="1"/>
  <c r="CP77" i="10"/>
  <c r="CP76" i="10"/>
  <c r="AV76" i="10"/>
  <c r="CP75" i="10"/>
  <c r="CP74" i="10"/>
  <c r="CY74" i="10"/>
  <c r="CP73" i="10"/>
  <c r="CP72" i="10"/>
  <c r="CY72" i="10" s="1"/>
  <c r="CP71" i="10"/>
  <c r="CP70" i="10"/>
  <c r="CP69" i="10"/>
  <c r="CP68" i="10"/>
  <c r="CY68" i="10" s="1"/>
  <c r="CP67" i="10"/>
  <c r="CP66" i="10"/>
  <c r="CP65" i="10"/>
  <c r="AV65" i="10" s="1"/>
  <c r="CP64" i="10"/>
  <c r="CY64" i="10"/>
  <c r="CP63" i="10"/>
  <c r="CP62" i="10"/>
  <c r="CP61" i="10"/>
  <c r="CP60" i="10"/>
  <c r="AV60" i="10"/>
  <c r="CP59" i="10"/>
  <c r="CP58" i="10"/>
  <c r="CY58" i="10"/>
  <c r="CP57" i="10"/>
  <c r="CP56" i="10"/>
  <c r="CP55" i="10"/>
  <c r="CP54" i="10"/>
  <c r="CP53" i="10"/>
  <c r="CP52" i="10"/>
  <c r="CY52" i="10" s="1"/>
  <c r="CP51" i="10"/>
  <c r="CP50" i="10"/>
  <c r="CP49" i="10"/>
  <c r="CP48" i="10"/>
  <c r="CP47" i="10"/>
  <c r="CP46" i="10"/>
  <c r="CY46" i="10" s="1"/>
  <c r="CP45" i="10"/>
  <c r="CP44" i="10"/>
  <c r="CP43" i="10"/>
  <c r="CP42" i="10"/>
  <c r="CP41" i="10"/>
  <c r="CP40" i="10"/>
  <c r="CY40" i="10"/>
  <c r="CP39" i="10"/>
  <c r="CP38" i="10"/>
  <c r="CP37" i="10"/>
  <c r="CP36" i="10"/>
  <c r="CP35" i="10"/>
  <c r="CP34" i="10"/>
  <c r="CY34" i="10" s="1"/>
  <c r="CP33" i="10"/>
  <c r="CY33" i="10" s="1"/>
  <c r="CP32" i="10"/>
  <c r="AV32" i="10"/>
  <c r="CP31" i="10"/>
  <c r="AV31" i="10"/>
  <c r="CP30" i="10"/>
  <c r="CP29" i="10"/>
  <c r="CP28" i="10"/>
  <c r="AV28" i="10"/>
  <c r="CP27" i="10"/>
  <c r="CP26" i="10"/>
  <c r="CY26" i="10"/>
  <c r="CP25" i="10"/>
  <c r="CY25" i="10" s="1"/>
  <c r="CP24" i="10"/>
  <c r="CP23" i="10"/>
  <c r="AV23" i="10"/>
  <c r="CP22" i="10"/>
  <c r="CP21" i="10"/>
  <c r="CP19" i="10"/>
  <c r="CY19" i="10"/>
  <c r="CP18" i="10"/>
  <c r="AV18" i="10"/>
  <c r="CP17" i="10"/>
  <c r="CP15" i="10"/>
  <c r="AV15" i="10" s="1"/>
  <c r="CP14" i="10"/>
  <c r="CY14" i="10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Z309" i="10"/>
  <c r="CZ308" i="10"/>
  <c r="CY308" i="10"/>
  <c r="CZ307" i="10"/>
  <c r="CZ306" i="10"/>
  <c r="CY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Z216" i="10"/>
  <c r="CY216" i="10"/>
  <c r="CZ215" i="10"/>
  <c r="CY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Z196" i="10"/>
  <c r="CY196" i="10"/>
  <c r="CZ195" i="10"/>
  <c r="CY195" i="10"/>
  <c r="CZ194" i="10"/>
  <c r="CZ193" i="10"/>
  <c r="CZ192" i="10"/>
  <c r="CZ191" i="10"/>
  <c r="CY191" i="10"/>
  <c r="CZ190" i="10"/>
  <c r="CY190" i="10"/>
  <c r="CZ189" i="10"/>
  <c r="CZ188" i="10"/>
  <c r="CZ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Z117" i="10"/>
  <c r="CY117" i="10"/>
  <c r="CZ116" i="10"/>
  <c r="CY116" i="10"/>
  <c r="CZ115" i="10"/>
  <c r="CZ114" i="10"/>
  <c r="CY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Z82" i="10"/>
  <c r="CY82" i="10"/>
  <c r="CZ81" i="10"/>
  <c r="CY81" i="10"/>
  <c r="CZ80" i="10"/>
  <c r="CZ79" i="10"/>
  <c r="CZ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AR246" i="16" s="1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AR159" i="16" s="1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AR140" i="16" s="1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AR7" i="16" s="1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/>
  <c r="L52" i="20"/>
  <c r="R52" i="20" s="1"/>
  <c r="U52" i="20" s="1"/>
  <c r="L7" i="20"/>
  <c r="R7" i="20" s="1"/>
  <c r="U7" i="20" s="1"/>
  <c r="L8" i="20"/>
  <c r="O8" i="20" s="1"/>
  <c r="L9" i="20"/>
  <c r="R9" i="20"/>
  <c r="L10" i="20"/>
  <c r="R10" i="20" s="1"/>
  <c r="U10" i="20" s="1"/>
  <c r="L11" i="20"/>
  <c r="O11" i="20" s="1"/>
  <c r="L12" i="20"/>
  <c r="R12" i="20" s="1"/>
  <c r="U12" i="20" s="1"/>
  <c r="L13" i="20"/>
  <c r="R13" i="20"/>
  <c r="U13" i="20" s="1"/>
  <c r="L14" i="20"/>
  <c r="O14" i="20" s="1"/>
  <c r="L15" i="20"/>
  <c r="R15" i="20" s="1"/>
  <c r="U15" i="20" s="1"/>
  <c r="L16" i="20"/>
  <c r="R16" i="20"/>
  <c r="U16" i="20" s="1"/>
  <c r="L17" i="20"/>
  <c r="O17" i="20" s="1"/>
  <c r="L18" i="20"/>
  <c r="O18" i="20"/>
  <c r="R18" i="20"/>
  <c r="L19" i="20"/>
  <c r="R19" i="20" s="1"/>
  <c r="U19" i="20" s="1"/>
  <c r="L20" i="20"/>
  <c r="O20" i="20" s="1"/>
  <c r="L21" i="20"/>
  <c r="R21" i="20"/>
  <c r="L22" i="20"/>
  <c r="O22" i="20" s="1"/>
  <c r="R22" i="20"/>
  <c r="U22" i="20" s="1"/>
  <c r="L23" i="20"/>
  <c r="O23" i="20"/>
  <c r="L24" i="20"/>
  <c r="O24" i="20" s="1"/>
  <c r="L25" i="20"/>
  <c r="O25" i="20" s="1"/>
  <c r="L26" i="20"/>
  <c r="O26" i="20" s="1"/>
  <c r="L27" i="20"/>
  <c r="O27" i="20" s="1"/>
  <c r="R27" i="20"/>
  <c r="L28" i="20"/>
  <c r="R28" i="20"/>
  <c r="U28" i="20" s="1"/>
  <c r="L29" i="20"/>
  <c r="O29" i="20"/>
  <c r="L30" i="20"/>
  <c r="R30" i="20"/>
  <c r="L31" i="20"/>
  <c r="R31" i="20" s="1"/>
  <c r="U31" i="20" s="1"/>
  <c r="L32" i="20"/>
  <c r="O32" i="20" s="1"/>
  <c r="L33" i="20"/>
  <c r="O33" i="20" s="1"/>
  <c r="L34" i="20"/>
  <c r="R34" i="20" s="1"/>
  <c r="U34" i="20" s="1"/>
  <c r="O34" i="20"/>
  <c r="L35" i="20"/>
  <c r="O35" i="20"/>
  <c r="L36" i="20"/>
  <c r="R36" i="20"/>
  <c r="L37" i="20"/>
  <c r="R37" i="20"/>
  <c r="L38" i="20"/>
  <c r="O38" i="20" s="1"/>
  <c r="L39" i="20"/>
  <c r="R39" i="20"/>
  <c r="U39" i="20" s="1"/>
  <c r="L40" i="20"/>
  <c r="R40" i="20"/>
  <c r="U40" i="20" s="1"/>
  <c r="L41" i="20"/>
  <c r="O41" i="20"/>
  <c r="L42" i="20"/>
  <c r="O42" i="20" s="1"/>
  <c r="L43" i="20"/>
  <c r="O43" i="20"/>
  <c r="L44" i="20"/>
  <c r="O44" i="20" s="1"/>
  <c r="R44" i="20"/>
  <c r="U44" i="20" s="1"/>
  <c r="L45" i="20"/>
  <c r="O45" i="20" s="1"/>
  <c r="R45" i="20"/>
  <c r="L46" i="20"/>
  <c r="R46" i="20"/>
  <c r="U46" i="20" s="1"/>
  <c r="O46" i="20"/>
  <c r="L47" i="20"/>
  <c r="O47" i="20" s="1"/>
  <c r="L48" i="20"/>
  <c r="R48" i="20"/>
  <c r="L49" i="20"/>
  <c r="R49" i="20" s="1"/>
  <c r="U49" i="20" s="1"/>
  <c r="L50" i="20"/>
  <c r="O50" i="20" s="1"/>
  <c r="L51" i="20"/>
  <c r="R51" i="20" s="1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8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N258" i="10" s="1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T116" i="10" s="1"/>
  <c r="BI510" i="10"/>
  <c r="BK510" i="10"/>
  <c r="BL510" i="10"/>
  <c r="CK510" i="10"/>
  <c r="CE510" i="10"/>
  <c r="BY510" i="10"/>
  <c r="BY301" i="10"/>
  <c r="BO510" i="10"/>
  <c r="BO158" i="10" s="1"/>
  <c r="BF510" i="10"/>
  <c r="BJ510" i="10"/>
  <c r="BG510" i="10"/>
  <c r="CF510" i="10"/>
  <c r="CF177" i="10" s="1"/>
  <c r="BB510" i="10"/>
  <c r="BV510" i="10"/>
  <c r="BV67" i="10" s="1"/>
  <c r="BM510" i="10"/>
  <c r="BM508" i="10" s="1"/>
  <c r="CO510" i="10"/>
  <c r="CO431" i="10" s="1"/>
  <c r="CO447" i="10"/>
  <c r="F11" i="13"/>
  <c r="BP510" i="10"/>
  <c r="BP101" i="10"/>
  <c r="CL510" i="10"/>
  <c r="CL309" i="10" s="1"/>
  <c r="CD510" i="10"/>
  <c r="CD175" i="10" s="1"/>
  <c r="CB510" i="10"/>
  <c r="CB432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V35" i="10"/>
  <c r="CB387" i="10"/>
  <c r="CO165" i="10"/>
  <c r="CO411" i="10"/>
  <c r="CO425" i="10"/>
  <c r="CB416" i="10"/>
  <c r="CB393" i="10"/>
  <c r="CB447" i="10"/>
  <c r="CB449" i="10"/>
  <c r="CB361" i="10"/>
  <c r="CB177" i="10"/>
  <c r="CB309" i="10"/>
  <c r="CB379" i="10"/>
  <c r="CB471" i="10"/>
  <c r="CB335" i="10"/>
  <c r="CB323" i="10"/>
  <c r="CB431" i="10"/>
  <c r="CB341" i="10"/>
  <c r="CB343" i="10"/>
  <c r="CA389" i="10"/>
  <c r="CB353" i="10"/>
  <c r="BA104" i="10"/>
  <c r="AR48" i="16"/>
  <c r="CX33" i="10"/>
  <c r="CH379" i="10"/>
  <c r="CD337" i="10"/>
  <c r="CO495" i="10"/>
  <c r="CO405" i="10"/>
  <c r="CO367" i="10"/>
  <c r="CO487" i="10"/>
  <c r="CO409" i="10"/>
  <c r="BO285" i="10"/>
  <c r="CO85" i="10"/>
  <c r="CO373" i="10"/>
  <c r="CO186" i="10"/>
  <c r="CO347" i="10"/>
  <c r="CH495" i="10"/>
  <c r="CH441" i="10"/>
  <c r="CO329" i="10"/>
  <c r="CO393" i="10"/>
  <c r="CO489" i="10"/>
  <c r="CO385" i="10"/>
  <c r="CO173" i="10"/>
  <c r="CO501" i="10"/>
  <c r="CO492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O196" i="10"/>
  <c r="CO309" i="10"/>
  <c r="CO335" i="10"/>
  <c r="CO361" i="10"/>
  <c r="CF295" i="10"/>
  <c r="CF467" i="10"/>
  <c r="CO169" i="10"/>
  <c r="CO337" i="10"/>
  <c r="CO505" i="10"/>
  <c r="CO399" i="10"/>
  <c r="CH393" i="10"/>
  <c r="CH373" i="10"/>
  <c r="CH341" i="10"/>
  <c r="CH461" i="10"/>
  <c r="CA242" i="10"/>
  <c r="CA419" i="10"/>
  <c r="CD196" i="10"/>
  <c r="CD425" i="10"/>
  <c r="CO188" i="10"/>
  <c r="CO327" i="10"/>
  <c r="CO321" i="10"/>
  <c r="CO419" i="10"/>
  <c r="CF329" i="10"/>
  <c r="CF220" i="10"/>
  <c r="CF439" i="10"/>
  <c r="CD419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461" i="10"/>
  <c r="CO190" i="10"/>
  <c r="CO192" i="10"/>
  <c r="CO317" i="10"/>
  <c r="CF327" i="10"/>
  <c r="CO467" i="10"/>
  <c r="CO17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59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370" i="10"/>
  <c r="BO347" i="10"/>
  <c r="BO194" i="10"/>
  <c r="BO333" i="10"/>
  <c r="BO483" i="10"/>
  <c r="BO362" i="10"/>
  <c r="BO296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76" i="10"/>
  <c r="BM488" i="10"/>
  <c r="BM449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226" i="10"/>
  <c r="BT154" i="10"/>
  <c r="BT343" i="10"/>
  <c r="BT174" i="10"/>
  <c r="BT242" i="10"/>
  <c r="BT124" i="10"/>
  <c r="BT113" i="10"/>
  <c r="BT182" i="10"/>
  <c r="BT308" i="10"/>
  <c r="BT453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135" i="10"/>
  <c r="BH386" i="10"/>
  <c r="BH122" i="10"/>
  <c r="BH208" i="10"/>
  <c r="BH233" i="10"/>
  <c r="BH240" i="10"/>
  <c r="BH169" i="10"/>
  <c r="BH372" i="10"/>
  <c r="BH438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3" i="10" s="1"/>
  <c r="CJ479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284" i="10"/>
  <c r="BH315" i="10"/>
  <c r="BH436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U8" i="20" s="1"/>
  <c r="R24" i="20"/>
  <c r="U24" i="20"/>
  <c r="R35" i="20"/>
  <c r="U35" i="20" s="1"/>
  <c r="R29" i="20"/>
  <c r="U29" i="20"/>
  <c r="R17" i="20"/>
  <c r="U17" i="20" s="1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V9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X9" i="10" s="1"/>
  <c r="CU374" i="10"/>
  <c r="AR7" i="10"/>
  <c r="AL7" i="10"/>
  <c r="AF7" i="10"/>
  <c r="AC7" i="10"/>
  <c r="W7" i="10"/>
  <c r="Q7" i="10"/>
  <c r="K7" i="10"/>
  <c r="D7" i="10"/>
  <c r="A2" i="10" s="1"/>
  <c r="AU100" i="10"/>
  <c r="AU9" i="10" s="1"/>
  <c r="AW100" i="10"/>
  <c r="AW9" i="10" s="1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88" i="10"/>
  <c r="BH291" i="10"/>
  <c r="BH366" i="10"/>
  <c r="BH242" i="10"/>
  <c r="R47" i="20"/>
  <c r="U47" i="20" s="1"/>
  <c r="R20" i="20"/>
  <c r="U20" i="20" s="1"/>
  <c r="R43" i="20"/>
  <c r="U43" i="20"/>
  <c r="R11" i="20"/>
  <c r="U11" i="20" s="1"/>
  <c r="R53" i="20"/>
  <c r="U53" i="20"/>
  <c r="R42" i="20"/>
  <c r="U37" i="20"/>
  <c r="O28" i="20"/>
  <c r="O21" i="20"/>
  <c r="O13" i="20"/>
  <c r="R23" i="20"/>
  <c r="U23" i="20" s="1"/>
  <c r="O52" i="20"/>
  <c r="O36" i="20"/>
  <c r="U27" i="20"/>
  <c r="U21" i="20"/>
  <c r="R33" i="20"/>
  <c r="U33" i="20" s="1"/>
  <c r="O9" i="20"/>
  <c r="U9" i="20"/>
  <c r="O54" i="20"/>
  <c r="U48" i="20"/>
  <c r="U45" i="20"/>
  <c r="O37" i="20"/>
  <c r="O31" i="20"/>
  <c r="R25" i="20"/>
  <c r="U25" i="20" s="1"/>
  <c r="U18" i="20"/>
  <c r="U30" i="20"/>
  <c r="U36" i="20"/>
  <c r="U4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407" i="10"/>
  <c r="BH376" i="10"/>
  <c r="BH146" i="10"/>
  <c r="BH364" i="10"/>
  <c r="BH313" i="10"/>
  <c r="BH189" i="10"/>
  <c r="BH115" i="10"/>
  <c r="BH121" i="10"/>
  <c r="BH339" i="10"/>
  <c r="BH332" i="10"/>
  <c r="BH292" i="10"/>
  <c r="BH63" i="10"/>
  <c r="BH140" i="10"/>
  <c r="BH254" i="10"/>
  <c r="BH495" i="10"/>
  <c r="BH235" i="10"/>
  <c r="BH62" i="10"/>
  <c r="BH507" i="10"/>
  <c r="BH317" i="10"/>
  <c r="BH484" i="10"/>
  <c r="BH48" i="10"/>
  <c r="BH142" i="10"/>
  <c r="BH111" i="10"/>
  <c r="BH447" i="10"/>
  <c r="BH236" i="10"/>
  <c r="BH311" i="10"/>
  <c r="BH470" i="10"/>
  <c r="BH335" i="10"/>
  <c r="BH137" i="10"/>
  <c r="BH80" i="10"/>
  <c r="BH387" i="10"/>
  <c r="BH105" i="10"/>
  <c r="BH314" i="10"/>
  <c r="BH391" i="10"/>
  <c r="BH232" i="10"/>
  <c r="BH466" i="10"/>
  <c r="BH435" i="10"/>
  <c r="BH165" i="10"/>
  <c r="BH310" i="10"/>
  <c r="BH451" i="10"/>
  <c r="BH369" i="10"/>
  <c r="BH337" i="10"/>
  <c r="BH124" i="10"/>
  <c r="BH492" i="10"/>
  <c r="BH360" i="10"/>
  <c r="BH388" i="10"/>
  <c r="BH414" i="10"/>
  <c r="BH12" i="10"/>
  <c r="BH502" i="10"/>
  <c r="BH79" i="10"/>
  <c r="BH434" i="10"/>
  <c r="BH488" i="10"/>
  <c r="BH356" i="10"/>
  <c r="BH257" i="10"/>
  <c r="BH464" i="10"/>
  <c r="BH261" i="10"/>
  <c r="BH150" i="10"/>
  <c r="BH461" i="10"/>
  <c r="BH209" i="10"/>
  <c r="BH506" i="10"/>
  <c r="BH351" i="10"/>
  <c r="BH224" i="10"/>
  <c r="BH99" i="10"/>
  <c r="BH92" i="10"/>
  <c r="BH66" i="10"/>
  <c r="BH109" i="10"/>
  <c r="BH94" i="10"/>
  <c r="BH201" i="10"/>
  <c r="BH306" i="10"/>
  <c r="BH49" i="10"/>
  <c r="BH81" i="10"/>
  <c r="BH338" i="10"/>
  <c r="BH247" i="10"/>
  <c r="BH35" i="10"/>
  <c r="BH64" i="10"/>
  <c r="BH329" i="10"/>
  <c r="BH285" i="10"/>
  <c r="BH164" i="10"/>
  <c r="BH255" i="10"/>
  <c r="BH381" i="10"/>
  <c r="BH250" i="10"/>
  <c r="BH144" i="10"/>
  <c r="BH415" i="10"/>
  <c r="BH10" i="10"/>
  <c r="BH13" i="10"/>
  <c r="BH437" i="10"/>
  <c r="BH491" i="10"/>
  <c r="BH33" i="10"/>
  <c r="BH198" i="10"/>
  <c r="BH126" i="10"/>
  <c r="BH217" i="10"/>
  <c r="BH398" i="10"/>
  <c r="BH214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3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AZ366" i="10" s="1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AZ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AZ109" i="10" s="1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AZ314" i="10" s="1"/>
  <c r="BO120" i="10"/>
  <c r="BO157" i="10"/>
  <c r="BO507" i="10"/>
  <c r="BO13" i="10"/>
  <c r="AZ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AZ169" i="10" s="1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AZ121" i="10" s="1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AZ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AZ126" i="10" s="1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AZ14" i="10" s="1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AZ306" i="10" s="1"/>
  <c r="BO465" i="10"/>
  <c r="BO375" i="10"/>
  <c r="BO487" i="10"/>
  <c r="BO250" i="10"/>
  <c r="BO237" i="10"/>
  <c r="BO418" i="10"/>
  <c r="BO235" i="10"/>
  <c r="AZ235" i="10" s="1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AZ466" i="10" s="1"/>
  <c r="BO457" i="10"/>
  <c r="BO148" i="10"/>
  <c r="BO472" i="10"/>
  <c r="BO176" i="10"/>
  <c r="BO423" i="10"/>
  <c r="BO139" i="10"/>
  <c r="BO98" i="10"/>
  <c r="BO210" i="10"/>
  <c r="BO51" i="10"/>
  <c r="BO381" i="10"/>
  <c r="AZ381" i="10" s="1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AZ436" i="10" s="1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AZ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AZ249" i="10" s="1"/>
  <c r="BO143" i="10"/>
  <c r="BO101" i="10"/>
  <c r="BO67" i="10"/>
  <c r="BO72" i="10"/>
  <c r="BO66" i="10"/>
  <c r="BO409" i="10"/>
  <c r="BO247" i="10"/>
  <c r="AZ247" i="10" s="1"/>
  <c r="BO302" i="10"/>
  <c r="BE222" i="10"/>
  <c r="BE323" i="10"/>
  <c r="BE336" i="10"/>
  <c r="BE472" i="10"/>
  <c r="BE127" i="10"/>
  <c r="BE328" i="10"/>
  <c r="BE66" i="10"/>
  <c r="BE217" i="10"/>
  <c r="AZ217" i="10" s="1"/>
  <c r="BE440" i="10"/>
  <c r="BE202" i="10"/>
  <c r="BE172" i="10"/>
  <c r="BE312" i="10"/>
  <c r="BE388" i="10"/>
  <c r="BE391" i="10"/>
  <c r="BE346" i="10"/>
  <c r="BE153" i="10"/>
  <c r="BE170" i="10"/>
  <c r="BE412" i="10"/>
  <c r="BE164" i="10"/>
  <c r="AZ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AZ165" i="10" s="1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AZ250" i="10" s="1"/>
  <c r="BE332" i="10"/>
  <c r="BE454" i="10"/>
  <c r="BE364" i="10"/>
  <c r="BE22" i="10"/>
  <c r="BE261" i="10"/>
  <c r="BE226" i="10"/>
  <c r="BE152" i="10"/>
  <c r="BE456" i="10"/>
  <c r="BE94" i="10"/>
  <c r="AZ94" i="10"/>
  <c r="BE81" i="10"/>
  <c r="BE349" i="10"/>
  <c r="BE106" i="10"/>
  <c r="BE231" i="10"/>
  <c r="BE61" i="10"/>
  <c r="BE244" i="10"/>
  <c r="BE335" i="10"/>
  <c r="AZ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AZ372" i="10" s="1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AZ338" i="10" s="1"/>
  <c r="BE214" i="10"/>
  <c r="AZ214" i="10" s="1"/>
  <c r="BE137" i="10"/>
  <c r="BE209" i="10"/>
  <c r="BE185" i="10"/>
  <c r="BE369" i="10"/>
  <c r="BE363" i="10"/>
  <c r="BE263" i="10"/>
  <c r="BE379" i="10"/>
  <c r="BE32" i="10"/>
  <c r="BE489" i="10"/>
  <c r="BE146" i="10"/>
  <c r="AZ146" i="10" s="1"/>
  <c r="AZ135" i="10"/>
  <c r="AZ64" i="10"/>
  <c r="AZ48" i="10"/>
  <c r="AZ122" i="10"/>
  <c r="AZ236" i="10"/>
  <c r="AZ356" i="10"/>
  <c r="AZ435" i="10"/>
  <c r="AZ488" i="10"/>
  <c r="AZ261" i="10"/>
  <c r="AZ351" i="10"/>
  <c r="AZ464" i="10"/>
  <c r="AZ315" i="10"/>
  <c r="AZ92" i="10"/>
  <c r="AZ33" i="10"/>
  <c r="AZ35" i="10"/>
  <c r="AZ495" i="10"/>
  <c r="AZ414" i="10"/>
  <c r="AZ198" i="10"/>
  <c r="AZ386" i="10"/>
  <c r="AZ484" i="10"/>
  <c r="AR81" i="16" l="1"/>
  <c r="AR354" i="16"/>
  <c r="AR377" i="16"/>
  <c r="AR207" i="16"/>
  <c r="AR249" i="16"/>
  <c r="AR33" i="16"/>
  <c r="AR44" i="16"/>
  <c r="AR243" i="16"/>
  <c r="AR495" i="16"/>
  <c r="AR27" i="16"/>
  <c r="AR345" i="16"/>
  <c r="AZ391" i="10"/>
  <c r="AZ150" i="10"/>
  <c r="AZ337" i="10"/>
  <c r="AZ12" i="10"/>
  <c r="GF1" i="16"/>
  <c r="C2" i="20"/>
  <c r="A1" i="20"/>
  <c r="CF461" i="10"/>
  <c r="CF179" i="10"/>
  <c r="CB411" i="10"/>
  <c r="CB347" i="10"/>
  <c r="CB461" i="10"/>
  <c r="CB419" i="10"/>
  <c r="O51" i="20"/>
  <c r="O19" i="20"/>
  <c r="AR58" i="16"/>
  <c r="O15" i="20"/>
  <c r="O3" i="20" s="1"/>
  <c r="AR51" i="16"/>
  <c r="CB429" i="10"/>
  <c r="CB421" i="10"/>
  <c r="CB399" i="10"/>
  <c r="CB303" i="10"/>
  <c r="CD415" i="10"/>
  <c r="CF499" i="10"/>
  <c r="CD188" i="10"/>
  <c r="CD331" i="10"/>
  <c r="CD487" i="10"/>
  <c r="CB175" i="10"/>
  <c r="CB467" i="10"/>
  <c r="CB295" i="10"/>
  <c r="AR86" i="16"/>
  <c r="AR90" i="16"/>
  <c r="AR132" i="16"/>
  <c r="CF204" i="10"/>
  <c r="CF365" i="10"/>
  <c r="CD311" i="10"/>
  <c r="CB493" i="10"/>
  <c r="CB477" i="10"/>
  <c r="CB405" i="10"/>
  <c r="AR42" i="16"/>
  <c r="AR53" i="16"/>
  <c r="AR83" i="16"/>
  <c r="AZ369" i="10"/>
  <c r="AZ376" i="10"/>
  <c r="AZ438" i="10"/>
  <c r="AR98" i="16"/>
  <c r="AR122" i="16"/>
  <c r="AR133" i="16"/>
  <c r="AR365" i="16"/>
  <c r="AR373" i="16"/>
  <c r="AR380" i="16"/>
  <c r="AR384" i="16"/>
  <c r="AR396" i="16"/>
  <c r="AR410" i="16"/>
  <c r="AR426" i="16"/>
  <c r="AR504" i="16"/>
  <c r="AR292" i="16"/>
  <c r="CY211" i="10"/>
  <c r="CY474" i="10"/>
  <c r="AR99" i="16"/>
  <c r="AR213" i="16"/>
  <c r="AR325" i="16"/>
  <c r="AR362" i="16"/>
  <c r="AR381" i="16"/>
  <c r="AR385" i="16"/>
  <c r="AR407" i="16"/>
  <c r="AR423" i="16"/>
  <c r="AR484" i="16"/>
  <c r="AR488" i="16"/>
  <c r="CY232" i="10"/>
  <c r="AR346" i="16"/>
  <c r="AR382" i="16"/>
  <c r="AR390" i="16"/>
  <c r="AR404" i="16"/>
  <c r="AR408" i="16"/>
  <c r="AR412" i="16"/>
  <c r="CY118" i="10"/>
  <c r="AR271" i="16"/>
  <c r="AR294" i="16"/>
  <c r="AR474" i="16"/>
  <c r="AR478" i="16"/>
  <c r="CY65" i="10"/>
  <c r="CY267" i="10"/>
  <c r="AV143" i="10"/>
  <c r="AV9" i="10" s="1"/>
  <c r="AR168" i="16"/>
  <c r="AR194" i="16"/>
  <c r="AR198" i="16"/>
  <c r="AR215" i="16"/>
  <c r="AR347" i="16"/>
  <c r="AR351" i="16"/>
  <c r="AR368" i="16"/>
  <c r="AR387" i="16"/>
  <c r="AR409" i="16"/>
  <c r="AR413" i="16"/>
  <c r="AR417" i="16"/>
  <c r="AR429" i="16"/>
  <c r="AR486" i="16"/>
  <c r="AR143" i="16"/>
  <c r="A233" i="16"/>
  <c r="A4" i="18"/>
  <c r="C2" i="10"/>
  <c r="A2" i="18"/>
  <c r="D3" i="16"/>
  <c r="AZ209" i="10"/>
  <c r="AZ434" i="10"/>
  <c r="AZ232" i="10"/>
  <c r="AZ470" i="10"/>
  <c r="AZ292" i="10"/>
  <c r="AZ329" i="10"/>
  <c r="AZ313" i="10"/>
  <c r="AZ49" i="10"/>
  <c r="AZ62" i="10"/>
  <c r="AZ242" i="10"/>
  <c r="AZ20" i="10"/>
  <c r="BT349" i="10"/>
  <c r="BT429" i="10"/>
  <c r="BT166" i="10"/>
  <c r="BT364" i="10"/>
  <c r="BT168" i="10"/>
  <c r="BT461" i="10"/>
  <c r="BT23" i="10"/>
  <c r="BT102" i="10"/>
  <c r="BT173" i="10"/>
  <c r="BT477" i="10"/>
  <c r="BM86" i="10"/>
  <c r="BM345" i="10"/>
  <c r="BM137" i="10"/>
  <c r="BO283" i="10"/>
  <c r="BO377" i="10"/>
  <c r="BO295" i="10"/>
  <c r="BO166" i="10"/>
  <c r="BO403" i="10"/>
  <c r="BO395" i="10"/>
  <c r="BO445" i="10"/>
  <c r="BN447" i="10"/>
  <c r="AZ447" i="10" s="1"/>
  <c r="BO10" i="10"/>
  <c r="AZ10" i="10" s="1"/>
  <c r="BO267" i="10"/>
  <c r="AZ339" i="10"/>
  <c r="BT326" i="10"/>
  <c r="BT201" i="10"/>
  <c r="AZ201" i="10" s="1"/>
  <c r="BT128" i="10"/>
  <c r="BT159" i="10"/>
  <c r="BT319" i="10"/>
  <c r="BT500" i="10"/>
  <c r="BT485" i="10"/>
  <c r="BT427" i="10"/>
  <c r="BT106" i="10"/>
  <c r="BT317" i="10"/>
  <c r="BM496" i="10"/>
  <c r="BM503" i="10"/>
  <c r="BM124" i="10"/>
  <c r="AZ124" i="10" s="1"/>
  <c r="BO413" i="10"/>
  <c r="BO310" i="10"/>
  <c r="AZ310" i="10" s="1"/>
  <c r="BO322" i="10"/>
  <c r="BO41" i="10"/>
  <c r="BO111" i="10"/>
  <c r="AZ111" i="10" s="1"/>
  <c r="BO238" i="10"/>
  <c r="BO364" i="10"/>
  <c r="AZ364" i="10" s="1"/>
  <c r="BN463" i="10"/>
  <c r="BO272" i="10"/>
  <c r="AZ137" i="10"/>
  <c r="BT507" i="10"/>
  <c r="BT161" i="10"/>
  <c r="BT228" i="10"/>
  <c r="BT469" i="10"/>
  <c r="BT107" i="10"/>
  <c r="BT15" i="10"/>
  <c r="BT237" i="10"/>
  <c r="BT363" i="10"/>
  <c r="AZ363" i="10" s="1"/>
  <c r="BT492" i="10"/>
  <c r="AZ492" i="10" s="1"/>
  <c r="BT373" i="10"/>
  <c r="BM219" i="10"/>
  <c r="BM453" i="10"/>
  <c r="BM213" i="10"/>
  <c r="BO262" i="10"/>
  <c r="BO124" i="10"/>
  <c r="BO323" i="10"/>
  <c r="BO21" i="10"/>
  <c r="BO430" i="10"/>
  <c r="BO388" i="10"/>
  <c r="AZ388" i="10" s="1"/>
  <c r="BO167" i="10"/>
  <c r="BN423" i="10"/>
  <c r="BO458" i="10"/>
  <c r="AZ491" i="10"/>
  <c r="AZ255" i="10"/>
  <c r="AZ99" i="10"/>
  <c r="AZ387" i="10"/>
  <c r="AZ115" i="10"/>
  <c r="BT428" i="10"/>
  <c r="BT88" i="10"/>
  <c r="BT219" i="10"/>
  <c r="BT486" i="10"/>
  <c r="BT425" i="10"/>
  <c r="BT259" i="10"/>
  <c r="BT230" i="10"/>
  <c r="BT502" i="10"/>
  <c r="AZ502" i="10" s="1"/>
  <c r="BT85" i="10"/>
  <c r="BT463" i="10"/>
  <c r="BM24" i="10"/>
  <c r="BM276" i="10"/>
  <c r="BM273" i="10"/>
  <c r="BO508" i="10"/>
  <c r="BO407" i="10"/>
  <c r="AZ407" i="10" s="1"/>
  <c r="BO63" i="10"/>
  <c r="AZ63" i="10" s="1"/>
  <c r="BO326" i="10"/>
  <c r="BO394" i="10"/>
  <c r="BO468" i="10"/>
  <c r="AZ437" i="10"/>
  <c r="AZ80" i="10"/>
  <c r="AZ189" i="10"/>
  <c r="AZ105" i="10"/>
  <c r="BT432" i="10"/>
  <c r="BT143" i="10"/>
  <c r="BT506" i="10"/>
  <c r="AZ506" i="10" s="1"/>
  <c r="BT473" i="10"/>
  <c r="BT208" i="10"/>
  <c r="AZ208" i="10" s="1"/>
  <c r="BT412" i="10"/>
  <c r="BT240" i="10"/>
  <c r="AZ240" i="10" s="1"/>
  <c r="BT41" i="10"/>
  <c r="BT192" i="10"/>
  <c r="BT195" i="10"/>
  <c r="BM88" i="10"/>
  <c r="AZ88" i="10" s="1"/>
  <c r="BM125" i="10"/>
  <c r="BM144" i="10"/>
  <c r="BM145" i="10"/>
  <c r="BO77" i="10"/>
  <c r="BO358" i="10"/>
  <c r="BO170" i="10"/>
  <c r="BO405" i="10"/>
  <c r="BO269" i="10"/>
  <c r="BO415" i="10"/>
  <c r="AZ415" i="10" s="1"/>
  <c r="BN227" i="10"/>
  <c r="BO390" i="10"/>
  <c r="AZ66" i="10"/>
  <c r="AZ285" i="10"/>
  <c r="AZ140" i="10"/>
  <c r="BT430" i="10"/>
  <c r="BT268" i="10"/>
  <c r="BT263" i="10"/>
  <c r="BT87" i="10"/>
  <c r="BT65" i="10"/>
  <c r="BT303" i="10"/>
  <c r="BT368" i="10"/>
  <c r="BT252" i="10"/>
  <c r="BT81" i="10"/>
  <c r="AZ81" i="10" s="1"/>
  <c r="BT42" i="10"/>
  <c r="BM426" i="10"/>
  <c r="BM478" i="10"/>
  <c r="BM468" i="10"/>
  <c r="BM259" i="10"/>
  <c r="BO179" i="10"/>
  <c r="BO224" i="10"/>
  <c r="AZ224" i="10" s="1"/>
  <c r="BO461" i="10"/>
  <c r="AZ461" i="10" s="1"/>
  <c r="BO241" i="10"/>
  <c r="BO392" i="10"/>
  <c r="BO231" i="10"/>
  <c r="BN332" i="10"/>
  <c r="AZ332" i="10" s="1"/>
  <c r="BT408" i="10"/>
  <c r="BT416" i="10"/>
  <c r="BT141" i="10"/>
  <c r="BT160" i="10"/>
  <c r="BT186" i="10"/>
  <c r="BT90" i="10"/>
  <c r="BT132" i="10"/>
  <c r="BT291" i="10"/>
  <c r="AZ291" i="10" s="1"/>
  <c r="BT156" i="10"/>
  <c r="BT233" i="10"/>
  <c r="AZ233" i="10" s="1"/>
  <c r="BM93" i="10"/>
  <c r="BM263" i="10"/>
  <c r="BM114" i="10"/>
  <c r="BO499" i="10"/>
  <c r="BO225" i="10"/>
  <c r="BO156" i="10"/>
  <c r="BO187" i="10"/>
  <c r="BO186" i="10"/>
  <c r="BO287" i="10"/>
  <c r="AZ257" i="10"/>
  <c r="AZ142" i="10"/>
  <c r="BH203" i="10"/>
  <c r="AZ203" i="10" s="1"/>
  <c r="BH188" i="10"/>
  <c r="AZ188" i="10" s="1"/>
  <c r="BH469" i="10"/>
  <c r="AZ469" i="10" s="1"/>
  <c r="BH465" i="10"/>
  <c r="AZ465" i="10" s="1"/>
  <c r="BH125" i="10"/>
  <c r="AZ125" i="10" s="1"/>
  <c r="BH428" i="10"/>
  <c r="AZ428" i="10" s="1"/>
  <c r="BH160" i="10"/>
  <c r="AZ160" i="10" s="1"/>
  <c r="BH462" i="10"/>
  <c r="AZ462" i="10" s="1"/>
  <c r="BH139" i="10"/>
  <c r="AZ139" i="10" s="1"/>
  <c r="BH95" i="10"/>
  <c r="AZ95" i="10" s="1"/>
  <c r="BH246" i="10"/>
  <c r="AZ246" i="10" s="1"/>
  <c r="BH11" i="10"/>
  <c r="AZ11" i="10" s="1"/>
  <c r="BH17" i="10"/>
  <c r="AZ17" i="10" s="1"/>
  <c r="BH187" i="10"/>
  <c r="AZ187" i="10" s="1"/>
  <c r="BH69" i="10"/>
  <c r="AZ69" i="10" s="1"/>
  <c r="BH290" i="10"/>
  <c r="AZ290" i="10" s="1"/>
  <c r="BH367" i="10"/>
  <c r="AZ367" i="10" s="1"/>
  <c r="BH299" i="10"/>
  <c r="AZ299" i="10" s="1"/>
  <c r="BH331" i="10"/>
  <c r="AZ331" i="10" s="1"/>
  <c r="BH67" i="10"/>
  <c r="AZ67" i="10" s="1"/>
  <c r="BH309" i="10"/>
  <c r="AZ309" i="10" s="1"/>
  <c r="BH411" i="10"/>
  <c r="AZ411" i="10" s="1"/>
  <c r="BH359" i="10"/>
  <c r="AZ359" i="10" s="1"/>
  <c r="BH508" i="10"/>
  <c r="AZ508" i="10" s="1"/>
  <c r="BH157" i="10"/>
  <c r="AZ157" i="10" s="1"/>
  <c r="BH107" i="10"/>
  <c r="BH60" i="10"/>
  <c r="AZ60" i="10" s="1"/>
  <c r="BH417" i="10"/>
  <c r="AZ417" i="10" s="1"/>
  <c r="BH423" i="10"/>
  <c r="BH378" i="10"/>
  <c r="BH404" i="10"/>
  <c r="AZ404" i="10" s="1"/>
  <c r="BH104" i="10"/>
  <c r="AZ104" i="10" s="1"/>
  <c r="BH101" i="10"/>
  <c r="AZ101" i="10" s="1"/>
  <c r="BH18" i="10"/>
  <c r="AZ18" i="10" s="1"/>
  <c r="BH161" i="10"/>
  <c r="AZ161" i="10" s="1"/>
  <c r="BH83" i="10"/>
  <c r="BH163" i="10"/>
  <c r="AZ163" i="10" s="1"/>
  <c r="BH357" i="10"/>
  <c r="AZ357" i="10" s="1"/>
  <c r="BH258" i="10"/>
  <c r="AZ258" i="10" s="1"/>
  <c r="BH96" i="10"/>
  <c r="AZ96" i="10" s="1"/>
  <c r="BH371" i="10"/>
  <c r="AZ371" i="10" s="1"/>
  <c r="BH445" i="10"/>
  <c r="AZ445" i="10" s="1"/>
  <c r="BH56" i="10"/>
  <c r="AZ56" i="10" s="1"/>
  <c r="BH134" i="10"/>
  <c r="AZ134" i="10" s="1"/>
  <c r="BH219" i="10"/>
  <c r="BH456" i="10"/>
  <c r="AZ456" i="10" s="1"/>
  <c r="BH459" i="10"/>
  <c r="AZ459" i="10" s="1"/>
  <c r="BH103" i="10"/>
  <c r="AZ103" i="10" s="1"/>
  <c r="BH244" i="10"/>
  <c r="AZ244" i="10" s="1"/>
  <c r="BH53" i="10"/>
  <c r="AZ53" i="10" s="1"/>
  <c r="BH265" i="10"/>
  <c r="AZ265" i="10" s="1"/>
  <c r="BH320" i="10"/>
  <c r="BH206" i="10"/>
  <c r="AZ206" i="10" s="1"/>
  <c r="BH127" i="10"/>
  <c r="AZ127" i="10" s="1"/>
  <c r="BH90" i="10"/>
  <c r="AZ90" i="10" s="1"/>
  <c r="BH220" i="10"/>
  <c r="AZ220" i="10" s="1"/>
  <c r="BH343" i="10"/>
  <c r="AZ343" i="10" s="1"/>
  <c r="BH276" i="10"/>
  <c r="AZ276" i="10" s="1"/>
  <c r="BH248" i="10"/>
  <c r="AZ248" i="10" s="1"/>
  <c r="BH318" i="10"/>
  <c r="AZ318" i="10" s="1"/>
  <c r="BH15" i="10"/>
  <c r="AZ15" i="10" s="1"/>
  <c r="BH168" i="10"/>
  <c r="AZ168" i="10" s="1"/>
  <c r="BH482" i="10"/>
  <c r="AZ482" i="10" s="1"/>
  <c r="BH213" i="10"/>
  <c r="BH416" i="10"/>
  <c r="BH473" i="10"/>
  <c r="BH166" i="10"/>
  <c r="BH72" i="10"/>
  <c r="AZ72" i="10" s="1"/>
  <c r="BH302" i="10"/>
  <c r="AZ302" i="10" s="1"/>
  <c r="BH41" i="10"/>
  <c r="AZ41" i="10" s="1"/>
  <c r="BH446" i="10"/>
  <c r="AZ446" i="10" s="1"/>
  <c r="BH498" i="10"/>
  <c r="AZ498" i="10" s="1"/>
  <c r="BH147" i="10"/>
  <c r="BH25" i="10"/>
  <c r="AZ25" i="10" s="1"/>
  <c r="BH253" i="10"/>
  <c r="AZ253" i="10" s="1"/>
  <c r="BH130" i="10"/>
  <c r="AZ130" i="10" s="1"/>
  <c r="BH19" i="10"/>
  <c r="AZ19" i="10" s="1"/>
  <c r="BH230" i="10"/>
  <c r="AZ230" i="10" s="1"/>
  <c r="BH327" i="10"/>
  <c r="AZ327" i="10" s="1"/>
  <c r="BH322" i="10"/>
  <c r="AZ322" i="10" s="1"/>
  <c r="BH316" i="10"/>
  <c r="AZ316" i="10" s="1"/>
  <c r="BH483" i="10"/>
  <c r="AZ483" i="10" s="1"/>
  <c r="BH453" i="10"/>
  <c r="AZ453" i="10" s="1"/>
  <c r="BH243" i="10"/>
  <c r="AZ243" i="10" s="1"/>
  <c r="BH350" i="10"/>
  <c r="AZ350" i="10" s="1"/>
  <c r="BH354" i="10"/>
  <c r="AZ354" i="10" s="1"/>
  <c r="BH444" i="10"/>
  <c r="BH395" i="10"/>
  <c r="AZ395" i="10" s="1"/>
  <c r="BH475" i="10"/>
  <c r="AZ475" i="10" s="1"/>
  <c r="BH54" i="10"/>
  <c r="AZ54" i="10" s="1"/>
  <c r="BH377" i="10"/>
  <c r="BH430" i="10"/>
  <c r="AZ430" i="10" s="1"/>
  <c r="BH413" i="10"/>
  <c r="AZ413" i="10" s="1"/>
  <c r="BH148" i="10"/>
  <c r="AZ148" i="10" s="1"/>
  <c r="BH279" i="10"/>
  <c r="AZ279" i="10" s="1"/>
  <c r="BH400" i="10"/>
  <c r="AZ400" i="10" s="1"/>
  <c r="BH231" i="10"/>
  <c r="AZ231" i="10" s="1"/>
  <c r="BH425" i="10"/>
  <c r="AZ425" i="10" s="1"/>
  <c r="BH287" i="10"/>
  <c r="BH75" i="10"/>
  <c r="AZ75" i="10" s="1"/>
  <c r="BH36" i="10"/>
  <c r="AZ36" i="10" s="1"/>
  <c r="BH421" i="10"/>
  <c r="AZ421" i="10" s="1"/>
  <c r="BH39" i="10"/>
  <c r="AZ39" i="10" s="1"/>
  <c r="BH460" i="10"/>
  <c r="AZ460" i="10" s="1"/>
  <c r="BH420" i="10"/>
  <c r="AZ420" i="10" s="1"/>
  <c r="BH301" i="10"/>
  <c r="AZ301" i="10" s="1"/>
  <c r="BH151" i="10"/>
  <c r="AZ151" i="10" s="1"/>
  <c r="BH294" i="10"/>
  <c r="AZ294" i="10" s="1"/>
  <c r="BH225" i="10"/>
  <c r="AZ225" i="10" s="1"/>
  <c r="BH477" i="10"/>
  <c r="AZ477" i="10" s="1"/>
  <c r="BH303" i="10"/>
  <c r="AZ303" i="10" s="1"/>
  <c r="BH238" i="10"/>
  <c r="AZ238" i="10" s="1"/>
  <c r="BH100" i="10"/>
  <c r="AZ100" i="10" s="1"/>
  <c r="BH342" i="10"/>
  <c r="AZ342" i="10" s="1"/>
  <c r="BH368" i="10"/>
  <c r="BH77" i="10"/>
  <c r="AZ77" i="10" s="1"/>
  <c r="BH93" i="10"/>
  <c r="BH82" i="10"/>
  <c r="AZ82" i="10" s="1"/>
  <c r="BH330" i="10"/>
  <c r="AZ330" i="10" s="1"/>
  <c r="BH362" i="10"/>
  <c r="AZ362" i="10" s="1"/>
  <c r="BH106" i="10"/>
  <c r="AZ106" i="10" s="1"/>
  <c r="BH349" i="10"/>
  <c r="AZ349" i="10" s="1"/>
  <c r="BH424" i="10"/>
  <c r="AZ424" i="10" s="1"/>
  <c r="BH476" i="10"/>
  <c r="BH38" i="10"/>
  <c r="AZ38" i="10" s="1"/>
  <c r="BH184" i="10"/>
  <c r="AZ184" i="10" s="1"/>
  <c r="BH141" i="10"/>
  <c r="BH499" i="10"/>
  <c r="AZ499" i="10" s="1"/>
  <c r="BH222" i="10"/>
  <c r="AZ222" i="10" s="1"/>
  <c r="BH271" i="10"/>
  <c r="AZ271" i="10" s="1"/>
  <c r="BH229" i="10"/>
  <c r="AZ229" i="10" s="1"/>
  <c r="BH91" i="10"/>
  <c r="AZ91" i="10" s="1"/>
  <c r="BH196" i="10"/>
  <c r="AZ196" i="10" s="1"/>
  <c r="BH191" i="10"/>
  <c r="AZ191" i="10" s="1"/>
  <c r="BH167" i="10"/>
  <c r="BH270" i="10"/>
  <c r="AZ270" i="10" s="1"/>
  <c r="BH392" i="10"/>
  <c r="AZ392" i="10" s="1"/>
  <c r="BH509" i="10"/>
  <c r="AZ509" i="10" s="1"/>
  <c r="BH29" i="10"/>
  <c r="AZ29" i="10" s="1"/>
  <c r="BH382" i="10"/>
  <c r="AZ382" i="10" s="1"/>
  <c r="BH262" i="10"/>
  <c r="AZ262" i="10" s="1"/>
  <c r="BH282" i="10"/>
  <c r="BH239" i="10"/>
  <c r="AZ239" i="10" s="1"/>
  <c r="BH263" i="10"/>
  <c r="AZ263" i="10" s="1"/>
  <c r="BH319" i="10"/>
  <c r="BH373" i="10"/>
  <c r="AZ373" i="10" s="1"/>
  <c r="BH221" i="10"/>
  <c r="AZ221" i="10" s="1"/>
  <c r="BH228" i="10"/>
  <c r="AZ228" i="10" s="1"/>
  <c r="BH190" i="10"/>
  <c r="AZ190" i="10" s="1"/>
  <c r="BH396" i="10"/>
  <c r="AZ396" i="10" s="1"/>
  <c r="BH86" i="10"/>
  <c r="AZ86" i="10" s="1"/>
  <c r="BH181" i="10"/>
  <c r="AZ181" i="10" s="1"/>
  <c r="BH474" i="10"/>
  <c r="AZ474" i="10" s="1"/>
  <c r="BH427" i="10"/>
  <c r="AZ427" i="10" s="1"/>
  <c r="BH345" i="10"/>
  <c r="AZ345" i="10" s="1"/>
  <c r="BH481" i="10"/>
  <c r="AZ481" i="10" s="1"/>
  <c r="BH374" i="10"/>
  <c r="AZ374" i="10" s="1"/>
  <c r="BH128" i="10"/>
  <c r="AZ128" i="10" s="1"/>
  <c r="BH45" i="10"/>
  <c r="AZ45" i="10" s="1"/>
  <c r="BH51" i="10"/>
  <c r="AZ51" i="10" s="1"/>
  <c r="BH153" i="10"/>
  <c r="AZ153" i="10" s="1"/>
  <c r="BH259" i="10"/>
  <c r="AZ259" i="10" s="1"/>
  <c r="BH46" i="10"/>
  <c r="AZ46" i="10" s="1"/>
  <c r="BH43" i="10"/>
  <c r="BH226" i="10"/>
  <c r="AZ226" i="10" s="1"/>
  <c r="BH197" i="10"/>
  <c r="AZ197" i="10" s="1"/>
  <c r="BH102" i="10"/>
  <c r="BH22" i="10"/>
  <c r="AZ22" i="10" s="1"/>
  <c r="BH241" i="10"/>
  <c r="AZ241" i="10" s="1"/>
  <c r="BH145" i="10"/>
  <c r="AZ145" i="10" s="1"/>
  <c r="BH245" i="10"/>
  <c r="AZ245" i="10" s="1"/>
  <c r="BH283" i="10"/>
  <c r="AZ283" i="10" s="1"/>
  <c r="BH179" i="10"/>
  <c r="AZ179" i="10" s="1"/>
  <c r="BH410" i="10"/>
  <c r="AZ410" i="10" s="1"/>
  <c r="BH394" i="10"/>
  <c r="AZ394" i="10" s="1"/>
  <c r="BH289" i="10"/>
  <c r="AZ289" i="10" s="1"/>
  <c r="BH478" i="10"/>
  <c r="BH27" i="10"/>
  <c r="AZ27" i="10" s="1"/>
  <c r="BH98" i="10"/>
  <c r="AZ98" i="10" s="1"/>
  <c r="BH352" i="10"/>
  <c r="AZ352" i="10" s="1"/>
  <c r="BH336" i="10"/>
  <c r="AZ336" i="10" s="1"/>
  <c r="BH16" i="10"/>
  <c r="AZ16" i="10" s="1"/>
  <c r="BH65" i="10"/>
  <c r="AZ65" i="10" s="1"/>
  <c r="BH334" i="10"/>
  <c r="AZ334" i="10" s="1"/>
  <c r="BH59" i="10"/>
  <c r="AZ59" i="10" s="1"/>
  <c r="BH297" i="10"/>
  <c r="AZ297" i="10" s="1"/>
  <c r="BH143" i="10"/>
  <c r="AZ143" i="10" s="1"/>
  <c r="BH458" i="10"/>
  <c r="BH73" i="10"/>
  <c r="AZ73" i="10" s="1"/>
  <c r="BH267" i="10"/>
  <c r="AZ267" i="10" s="1"/>
  <c r="BH355" i="10"/>
  <c r="AZ355" i="10" s="1"/>
  <c r="BH403" i="10"/>
  <c r="AZ403" i="10" s="1"/>
  <c r="BH192" i="10"/>
  <c r="BH406" i="10"/>
  <c r="AZ406" i="10" s="1"/>
  <c r="BH505" i="10"/>
  <c r="AZ505" i="10" s="1"/>
  <c r="BH304" i="10"/>
  <c r="AZ304" i="10" s="1"/>
  <c r="BH497" i="10"/>
  <c r="AZ497" i="10" s="1"/>
  <c r="BH174" i="10"/>
  <c r="AZ174" i="10" s="1"/>
  <c r="BH472" i="10"/>
  <c r="AZ472" i="10" s="1"/>
  <c r="BH158" i="10"/>
  <c r="AZ158" i="10" s="1"/>
  <c r="BH149" i="10"/>
  <c r="AZ149" i="10" s="1"/>
  <c r="BH490" i="10"/>
  <c r="BH383" i="10"/>
  <c r="AZ383" i="10" s="1"/>
  <c r="BH70" i="10"/>
  <c r="AZ70" i="10" s="1"/>
  <c r="BH58" i="10"/>
  <c r="AZ58" i="10" s="1"/>
  <c r="BH353" i="10"/>
  <c r="AZ353" i="10" s="1"/>
  <c r="BH162" i="10"/>
  <c r="AZ162" i="10" s="1"/>
  <c r="BH24" i="10"/>
  <c r="AZ24" i="10" s="1"/>
  <c r="BH480" i="10"/>
  <c r="AZ480" i="10" s="1"/>
  <c r="BH55" i="10"/>
  <c r="AZ55" i="10" s="1"/>
  <c r="BH312" i="10"/>
  <c r="AZ312" i="10" s="1"/>
  <c r="BH85" i="10"/>
  <c r="BH308" i="10"/>
  <c r="AZ308" i="10" s="1"/>
  <c r="BH185" i="10"/>
  <c r="AZ185" i="10" s="1"/>
  <c r="BH432" i="10"/>
  <c r="BH156" i="10"/>
  <c r="AZ156" i="10" s="1"/>
  <c r="BH52" i="10"/>
  <c r="AZ52" i="10" s="1"/>
  <c r="BH348" i="10"/>
  <c r="AZ348" i="10" s="1"/>
  <c r="BH333" i="10"/>
  <c r="AZ333" i="10" s="1"/>
  <c r="BH347" i="10"/>
  <c r="AZ347" i="10" s="1"/>
  <c r="BH50" i="10"/>
  <c r="BH450" i="10"/>
  <c r="AZ450" i="10" s="1"/>
  <c r="BH183" i="10"/>
  <c r="AZ183" i="10" s="1"/>
  <c r="BH296" i="10"/>
  <c r="AZ296" i="10" s="1"/>
  <c r="BH288" i="10"/>
  <c r="AZ288" i="10" s="1"/>
  <c r="BH280" i="10"/>
  <c r="BH159" i="10"/>
  <c r="AZ159" i="10" s="1"/>
  <c r="BH78" i="10"/>
  <c r="AZ78" i="10" s="1"/>
  <c r="BH455" i="10"/>
  <c r="AZ455" i="10" s="1"/>
  <c r="BH116" i="10"/>
  <c r="AZ116" i="10" s="1"/>
  <c r="BH110" i="10"/>
  <c r="AZ110" i="10" s="1"/>
  <c r="BH486" i="10"/>
  <c r="AZ486" i="10" s="1"/>
  <c r="BH429" i="10"/>
  <c r="AZ429" i="10" s="1"/>
  <c r="BH154" i="10"/>
  <c r="BH175" i="10"/>
  <c r="AZ175" i="10" s="1"/>
  <c r="BH358" i="10"/>
  <c r="BH409" i="10"/>
  <c r="AZ409" i="10" s="1"/>
  <c r="BH326" i="10"/>
  <c r="AZ326" i="10" s="1"/>
  <c r="BH202" i="10"/>
  <c r="AZ202" i="10" s="1"/>
  <c r="BH132" i="10"/>
  <c r="AZ132" i="10" s="1"/>
  <c r="BH71" i="10"/>
  <c r="AZ71" i="10" s="1"/>
  <c r="BH264" i="10"/>
  <c r="AZ264" i="10" s="1"/>
  <c r="BH131" i="10"/>
  <c r="AZ131" i="10" s="1"/>
  <c r="BH443" i="10"/>
  <c r="AZ443" i="10" s="1"/>
  <c r="BH42" i="10"/>
  <c r="AZ42" i="10" s="1"/>
  <c r="BH479" i="10"/>
  <c r="AZ479" i="10" s="1"/>
  <c r="BH328" i="10"/>
  <c r="AZ328" i="10" s="1"/>
  <c r="BH385" i="10"/>
  <c r="AZ385" i="10" s="1"/>
  <c r="BH108" i="10"/>
  <c r="AZ108" i="10" s="1"/>
  <c r="BH34" i="10"/>
  <c r="AZ34" i="10" s="1"/>
  <c r="BH412" i="10"/>
  <c r="AZ412" i="10" s="1"/>
  <c r="BH501" i="10"/>
  <c r="AZ501" i="10" s="1"/>
  <c r="BH408" i="10"/>
  <c r="AZ408" i="10" s="1"/>
  <c r="BH485" i="10"/>
  <c r="AZ485" i="10" s="1"/>
  <c r="BH205" i="10"/>
  <c r="AZ205" i="10" s="1"/>
  <c r="BH186" i="10"/>
  <c r="BH170" i="10"/>
  <c r="BH344" i="10"/>
  <c r="AZ344" i="10" s="1"/>
  <c r="BH494" i="10"/>
  <c r="AZ494" i="10" s="1"/>
  <c r="BH28" i="10"/>
  <c r="AZ28" i="10" s="1"/>
  <c r="BH138" i="10"/>
  <c r="AZ138" i="10" s="1"/>
  <c r="BH275" i="10"/>
  <c r="AZ275" i="10" s="1"/>
  <c r="BH182" i="10"/>
  <c r="AZ182" i="10" s="1"/>
  <c r="BH123" i="10"/>
  <c r="AZ123" i="10" s="1"/>
  <c r="BH84" i="10"/>
  <c r="AZ84" i="10" s="1"/>
  <c r="BH40" i="10"/>
  <c r="AZ40" i="10" s="1"/>
  <c r="BH471" i="10"/>
  <c r="AZ471" i="10" s="1"/>
  <c r="BH251" i="10"/>
  <c r="AZ251" i="10" s="1"/>
  <c r="BH295" i="10"/>
  <c r="BH44" i="10"/>
  <c r="AZ44" i="10" s="1"/>
  <c r="BH176" i="10"/>
  <c r="AZ176" i="10" s="1"/>
  <c r="BH31" i="10"/>
  <c r="AZ31" i="10" s="1"/>
  <c r="BH340" i="10"/>
  <c r="AZ340" i="10" s="1"/>
  <c r="BH399" i="10"/>
  <c r="AZ399" i="10" s="1"/>
  <c r="BH375" i="10"/>
  <c r="AZ375" i="10" s="1"/>
  <c r="BH114" i="10"/>
  <c r="AZ114" i="10" s="1"/>
  <c r="BH298" i="10"/>
  <c r="AZ298" i="10" s="1"/>
  <c r="BH365" i="10"/>
  <c r="AZ365" i="10" s="1"/>
  <c r="BH193" i="10"/>
  <c r="AZ193" i="10" s="1"/>
  <c r="BH380" i="10"/>
  <c r="AZ380" i="10" s="1"/>
  <c r="BH129" i="10"/>
  <c r="AZ129" i="10" s="1"/>
  <c r="BH418" i="10"/>
  <c r="AZ418" i="10" s="1"/>
  <c r="BH195" i="10"/>
  <c r="AZ195" i="10" s="1"/>
  <c r="BH207" i="10"/>
  <c r="AZ207" i="10" s="1"/>
  <c r="BH234" i="10"/>
  <c r="AZ234" i="10" s="1"/>
  <c r="BH227" i="10"/>
  <c r="BH223" i="10"/>
  <c r="AZ223" i="10" s="1"/>
  <c r="BH119" i="10"/>
  <c r="AZ119" i="10" s="1"/>
  <c r="BH177" i="10"/>
  <c r="AZ177" i="10" s="1"/>
  <c r="BH178" i="10"/>
  <c r="BH346" i="10"/>
  <c r="AZ346" i="10" s="1"/>
  <c r="BH341" i="10"/>
  <c r="AZ341" i="10" s="1"/>
  <c r="BH87" i="10"/>
  <c r="AZ87" i="10" s="1"/>
  <c r="BH321" i="10"/>
  <c r="AZ321" i="10" s="1"/>
  <c r="BH448" i="10"/>
  <c r="AZ448" i="10" s="1"/>
  <c r="BH89" i="10"/>
  <c r="AZ89" i="10" s="1"/>
  <c r="BH171" i="10"/>
  <c r="AZ171" i="10" s="1"/>
  <c r="BH278" i="10"/>
  <c r="AZ278" i="10" s="1"/>
  <c r="BH405" i="10"/>
  <c r="AZ405" i="10" s="1"/>
  <c r="BH379" i="10"/>
  <c r="AZ379" i="10" s="1"/>
  <c r="BH489" i="10"/>
  <c r="AZ489" i="10" s="1"/>
  <c r="BH152" i="10"/>
  <c r="AZ152" i="10" s="1"/>
  <c r="BH384" i="10"/>
  <c r="AZ384" i="10" s="1"/>
  <c r="BH325" i="10"/>
  <c r="AZ325" i="10" s="1"/>
  <c r="BH216" i="10"/>
  <c r="AZ216" i="10" s="1"/>
  <c r="BH200" i="10"/>
  <c r="AZ200" i="10" s="1"/>
  <c r="BH300" i="10"/>
  <c r="AZ300" i="10" s="1"/>
  <c r="BH136" i="10"/>
  <c r="AZ136" i="10" s="1"/>
  <c r="BH361" i="10"/>
  <c r="AZ361" i="10" s="1"/>
  <c r="BH500" i="10"/>
  <c r="AZ500" i="10" s="1"/>
  <c r="BH256" i="10"/>
  <c r="AZ256" i="10" s="1"/>
  <c r="BH32" i="10"/>
  <c r="AZ32" i="10" s="1"/>
  <c r="BH426" i="10"/>
  <c r="AZ426" i="10" s="1"/>
  <c r="BH454" i="10"/>
  <c r="AZ454" i="10" s="1"/>
  <c r="BH172" i="10"/>
  <c r="AZ172" i="10" s="1"/>
  <c r="BH389" i="10"/>
  <c r="AZ389" i="10" s="1"/>
  <c r="BH305" i="10"/>
  <c r="AZ305" i="10" s="1"/>
  <c r="BH433" i="10"/>
  <c r="AZ433" i="10" s="1"/>
  <c r="BH323" i="10"/>
  <c r="AZ323" i="10" s="1"/>
  <c r="BH463" i="10"/>
  <c r="AZ463" i="10" s="1"/>
  <c r="BH440" i="10"/>
  <c r="AZ440" i="10" s="1"/>
  <c r="BH504" i="10"/>
  <c r="AZ504" i="10" s="1"/>
  <c r="BH204" i="10"/>
  <c r="AZ204" i="10" s="1"/>
  <c r="BH30" i="10"/>
  <c r="AZ30" i="10" s="1"/>
  <c r="BH277" i="10"/>
  <c r="AZ277" i="10" s="1"/>
  <c r="BH237" i="10"/>
  <c r="AZ237" i="10" s="1"/>
  <c r="BH442" i="10"/>
  <c r="AZ442" i="10" s="1"/>
  <c r="BH496" i="10"/>
  <c r="AZ496" i="10" s="1"/>
  <c r="BH468" i="10"/>
  <c r="AZ468" i="10" s="1"/>
  <c r="BH397" i="10"/>
  <c r="AZ397" i="10" s="1"/>
  <c r="BH118" i="10"/>
  <c r="AZ118" i="10" s="1"/>
  <c r="BH457" i="10"/>
  <c r="AZ457" i="10" s="1"/>
  <c r="BH467" i="10"/>
  <c r="AZ467" i="10" s="1"/>
  <c r="BH402" i="10"/>
  <c r="AZ402" i="10" s="1"/>
  <c r="BH422" i="10"/>
  <c r="AZ422" i="10" s="1"/>
  <c r="BH393" i="10"/>
  <c r="AZ393" i="10" s="1"/>
  <c r="BH307" i="10"/>
  <c r="AZ307" i="10" s="1"/>
  <c r="BH97" i="10"/>
  <c r="AZ97" i="10" s="1"/>
  <c r="BH252" i="10"/>
  <c r="AZ252" i="10" s="1"/>
  <c r="BH452" i="10"/>
  <c r="AZ452" i="10" s="1"/>
  <c r="BH273" i="10"/>
  <c r="AZ273" i="10" s="1"/>
  <c r="BH120" i="10"/>
  <c r="AZ120" i="10" s="1"/>
  <c r="BH212" i="10"/>
  <c r="AZ212" i="10" s="1"/>
  <c r="BH272" i="10"/>
  <c r="AZ272" i="10" s="1"/>
  <c r="BH117" i="10"/>
  <c r="AZ117" i="10" s="1"/>
  <c r="BH23" i="10"/>
  <c r="BH503" i="10"/>
  <c r="AZ503" i="10" s="1"/>
  <c r="BH274" i="10"/>
  <c r="AZ274" i="10" s="1"/>
  <c r="BH199" i="10"/>
  <c r="AZ199" i="10" s="1"/>
  <c r="BH441" i="10"/>
  <c r="AZ441" i="10" s="1"/>
  <c r="BH260" i="10"/>
  <c r="BH431" i="10"/>
  <c r="AZ431" i="10" s="1"/>
  <c r="BH47" i="10"/>
  <c r="AZ47" i="10" s="1"/>
  <c r="BH266" i="10"/>
  <c r="AZ266" i="10" s="1"/>
  <c r="BH268" i="10"/>
  <c r="AZ268" i="10" s="1"/>
  <c r="BH76" i="10"/>
  <c r="AZ76" i="10" s="1"/>
  <c r="BH324" i="10"/>
  <c r="AZ324" i="10" s="1"/>
  <c r="BH269" i="10"/>
  <c r="AZ269" i="10" s="1"/>
  <c r="BH370" i="10"/>
  <c r="AZ370" i="10" s="1"/>
  <c r="BH26" i="10"/>
  <c r="AZ26" i="10" s="1"/>
  <c r="BH215" i="10"/>
  <c r="AZ215" i="10" s="1"/>
  <c r="BH61" i="10"/>
  <c r="AZ61" i="10" s="1"/>
  <c r="BH210" i="10"/>
  <c r="AZ210" i="10" s="1"/>
  <c r="BH155" i="10"/>
  <c r="AZ155" i="10" s="1"/>
  <c r="BH493" i="10"/>
  <c r="AZ493" i="10" s="1"/>
  <c r="BH293" i="10"/>
  <c r="AZ293" i="10" s="1"/>
  <c r="BH449" i="10"/>
  <c r="AZ449" i="10" s="1"/>
  <c r="BH57" i="10"/>
  <c r="AZ57" i="10" s="1"/>
  <c r="BH286" i="10"/>
  <c r="AZ286" i="10" s="1"/>
  <c r="BH218" i="10"/>
  <c r="AZ218" i="10" s="1"/>
  <c r="BH439" i="10"/>
  <c r="AZ439" i="10" s="1"/>
  <c r="BH211" i="10"/>
  <c r="AZ211" i="10" s="1"/>
  <c r="BH112" i="10"/>
  <c r="AZ112" i="10" s="1"/>
  <c r="BH113" i="10"/>
  <c r="AZ113" i="10" s="1"/>
  <c r="BH487" i="10"/>
  <c r="AZ487" i="10" s="1"/>
  <c r="BH281" i="10"/>
  <c r="AZ281" i="10" s="1"/>
  <c r="BH173" i="10"/>
  <c r="BH390" i="10"/>
  <c r="AZ390" i="10" s="1"/>
  <c r="BH194" i="10"/>
  <c r="AZ194" i="10" s="1"/>
  <c r="BH133" i="10"/>
  <c r="AZ133" i="10" s="1"/>
  <c r="BH21" i="10"/>
  <c r="AZ21" i="10" s="1"/>
  <c r="BH180" i="10"/>
  <c r="AZ180" i="10" s="1"/>
  <c r="BH37" i="10"/>
  <c r="AZ37" i="10" s="1"/>
  <c r="BH419" i="10"/>
  <c r="AZ419" i="10" s="1"/>
  <c r="BH68" i="10"/>
  <c r="AZ68" i="10" s="1"/>
  <c r="BH401" i="10"/>
  <c r="AZ401" i="10" s="1"/>
  <c r="BH74" i="10"/>
  <c r="AZ74" i="10" s="1"/>
  <c r="AZ147" i="10"/>
  <c r="AZ167" i="10"/>
  <c r="AZ473" i="10"/>
  <c r="AZ166" i="10"/>
  <c r="AZ178" i="10"/>
  <c r="AZ260" i="10"/>
  <c r="AZ23" i="10"/>
  <c r="AZ43" i="10"/>
  <c r="AZ173" i="10"/>
  <c r="AZ144" i="10"/>
  <c r="AZ282" i="10"/>
  <c r="AZ378" i="10"/>
  <c r="AZ93" i="10"/>
  <c r="AZ154" i="10"/>
  <c r="AZ295" i="10"/>
  <c r="AZ507" i="10"/>
  <c r="AZ360" i="10"/>
  <c r="AZ280" i="10"/>
  <c r="AZ254" i="10"/>
  <c r="AZ490" i="10"/>
  <c r="AZ476" i="10"/>
  <c r="AZ311" i="10"/>
  <c r="AZ317" i="10"/>
  <c r="AZ50" i="10"/>
  <c r="AZ320" i="10"/>
  <c r="AZ444" i="10"/>
  <c r="AZ83" i="10"/>
  <c r="AZ107" i="10"/>
  <c r="AZ398" i="10"/>
  <c r="AZ227" i="10" l="1"/>
  <c r="AZ423" i="10"/>
  <c r="AZ478" i="10"/>
  <c r="AZ219" i="10"/>
  <c r="Q16" i="20"/>
  <c r="Q39" i="20"/>
  <c r="Q8" i="20"/>
  <c r="Q14" i="20"/>
  <c r="Q52" i="20"/>
  <c r="Q33" i="20"/>
  <c r="Q47" i="20"/>
  <c r="Q51" i="20"/>
  <c r="Q45" i="20"/>
  <c r="Q6" i="20"/>
  <c r="Q42" i="20"/>
  <c r="Q17" i="20"/>
  <c r="Q32" i="20"/>
  <c r="Q34" i="20"/>
  <c r="Q50" i="20"/>
  <c r="Q29" i="20"/>
  <c r="Q46" i="20"/>
  <c r="Q13" i="20"/>
  <c r="Q23" i="20"/>
  <c r="Q25" i="20"/>
  <c r="Q21" i="20"/>
  <c r="Q44" i="20"/>
  <c r="Q54" i="20"/>
  <c r="Q35" i="20"/>
  <c r="Q48" i="20"/>
  <c r="Q12" i="20"/>
  <c r="Q18" i="20"/>
  <c r="Q36" i="20"/>
  <c r="Q40" i="20"/>
  <c r="Q43" i="20"/>
  <c r="Q37" i="20"/>
  <c r="Q11" i="20"/>
  <c r="Q49" i="20"/>
  <c r="Q19" i="20"/>
  <c r="Q7" i="20"/>
  <c r="X6" i="10"/>
  <c r="Q38" i="20"/>
  <c r="Q24" i="20"/>
  <c r="Q22" i="20"/>
  <c r="Q26" i="20"/>
  <c r="Q20" i="20"/>
  <c r="Q30" i="20"/>
  <c r="Q41" i="20"/>
  <c r="Q27" i="20"/>
  <c r="Q28" i="20"/>
  <c r="Q15" i="20"/>
  <c r="Q5" i="20"/>
  <c r="Q53" i="20"/>
  <c r="Q9" i="20"/>
  <c r="Q31" i="20"/>
  <c r="Q10" i="20"/>
  <c r="A4" i="10"/>
  <c r="W6" i="10"/>
  <c r="C8" i="10"/>
  <c r="AZ368" i="10"/>
  <c r="AZ287" i="10"/>
  <c r="AZ377" i="10"/>
  <c r="AZ170" i="10"/>
  <c r="AZ192" i="10"/>
  <c r="AZ319" i="10"/>
  <c r="AZ416" i="10"/>
  <c r="AZ186" i="10"/>
  <c r="AZ213" i="10"/>
  <c r="AZ432" i="10"/>
  <c r="AZ102" i="10"/>
  <c r="AZ141" i="10"/>
  <c r="AZ358" i="10"/>
  <c r="AZ85" i="10"/>
  <c r="AZ458" i="10"/>
  <c r="AZ9" i="10" l="1"/>
  <c r="A1" i="10" s="1"/>
  <c r="F12" i="13" s="1"/>
  <c r="B13" i="13" s="1"/>
  <c r="A1" i="16" s="1"/>
  <c r="A3" i="16" l="1"/>
  <c r="H10" i="13"/>
  <c r="M1" i="16"/>
</calcChain>
</file>

<file path=xl/sharedStrings.xml><?xml version="1.0" encoding="utf-8"?>
<sst xmlns="http://schemas.openxmlformats.org/spreadsheetml/2006/main" count="645" uniqueCount="411">
  <si>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</si>
  <si>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</si>
  <si>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</si>
  <si>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</si>
  <si>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</si>
  <si>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</si>
  <si>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</si>
  <si>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</si>
  <si>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</si>
  <si>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</si>
  <si>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</si>
  <si>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</si>
  <si>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</si>
  <si>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</si>
  <si>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</si>
  <si>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</si>
  <si>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</si>
  <si>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</si>
  <si>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</si>
  <si>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</si>
  <si>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</si>
  <si>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</si>
  <si>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</si>
  <si>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</si>
  <si>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</si>
  <si>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</si>
  <si>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</si>
  <si>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</si>
  <si>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</si>
  <si>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</si>
  <si>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</si>
  <si>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</si>
  <si>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</si>
  <si>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</si>
  <si>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</si>
  <si>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</si>
  <si>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</si>
  <si>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</si>
  <si>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</si>
  <si>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</si>
  <si>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</si>
  <si>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</si>
  <si>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</si>
  <si>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</si>
  <si>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</si>
  <si>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</si>
  <si>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</si>
  <si>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</si>
  <si>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</si>
  <si>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</si>
  <si>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</si>
  <si>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</si>
  <si>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</si>
  <si>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</si>
  <si>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</si>
  <si>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</si>
  <si>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</si>
  <si>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</si>
  <si>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</si>
  <si>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</si>
  <si>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</si>
  <si>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</si>
  <si>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</si>
  <si>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</si>
  <si>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</si>
  <si>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</si>
  <si>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</si>
  <si>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</si>
  <si>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</si>
  <si>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</si>
  <si>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</si>
  <si>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</si>
  <si>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</si>
  <si>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</si>
  <si>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</si>
  <si>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</si>
  <si>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</si>
  <si>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</si>
  <si>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</si>
  <si>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</si>
  <si>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</si>
  <si>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</si>
  <si>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</si>
  <si>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</si>
  <si>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</si>
  <si>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</si>
  <si>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</si>
  <si>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</si>
  <si>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</si>
  <si>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</si>
  <si>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</si>
  <si>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</si>
  <si>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</si>
  <si>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</si>
  <si>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</si>
  <si>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</si>
  <si>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</si>
  <si>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</si>
  <si>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</si>
  <si>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</si>
  <si>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</si>
  <si>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</si>
  <si>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</si>
  <si>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</si>
  <si>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</si>
  <si>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</si>
  <si>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</si>
  <si>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</si>
  <si>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</si>
  <si>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</si>
  <si>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</si>
  <si>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</si>
  <si>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</si>
  <si>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</si>
  <si>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</si>
  <si>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</si>
  <si>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</si>
  <si>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</si>
  <si>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</si>
  <si>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</si>
  <si>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</si>
  <si>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</si>
  <si>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</si>
  <si>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</si>
  <si>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</si>
  <si>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</si>
  <si>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</si>
  <si>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</si>
  <si>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</si>
  <si>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</si>
  <si>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</si>
  <si>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</si>
  <si>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</si>
  <si>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</si>
  <si>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</si>
  <si>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</si>
  <si>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</si>
  <si>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</si>
  <si>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</si>
  <si>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</si>
  <si>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</si>
  <si>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</si>
  <si>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</si>
  <si>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</si>
  <si>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</si>
  <si>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</si>
  <si>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</si>
  <si>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</si>
  <si>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</si>
  <si>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</si>
  <si>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</si>
  <si>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</si>
  <si>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</si>
  <si>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</si>
  <si>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</si>
  <si>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</si>
  <si>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</si>
  <si>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</si>
  <si>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</si>
  <si>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</si>
  <si>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</si>
  <si>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</si>
  <si>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</si>
  <si>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</si>
  <si>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</si>
  <si>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</si>
  <si>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</si>
  <si>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</si>
  <si>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</si>
  <si>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</si>
  <si>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</si>
  <si>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</si>
  <si>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6.0 или 7.0);
4) неверный формат сдаваемого в систему файла (см. п. 6.4 или 7.4).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</si>
  <si>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</si>
  <si>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</si>
  <si>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</si>
  <si>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</si>
  <si>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</si>
  <si>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</si>
  <si>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</si>
  <si>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</si>
  <si>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</si>
  <si>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</si>
  <si>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</si>
  <si>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</si>
  <si>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</si>
  <si>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</si>
  <si>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</si>
  <si>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</si>
  <si>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</si>
  <si>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</si>
  <si>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</si>
  <si>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</si>
  <si>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</si>
  <si>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</si>
  <si>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</si>
  <si>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</si>
  <si>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</si>
  <si>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</si>
  <si>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</si>
  <si>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</si>
  <si>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</si>
  <si>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</si>
  <si>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</si>
  <si>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</si>
  <si>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</si>
  <si>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</si>
  <si>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</si>
  <si>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</si>
  <si>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</si>
  <si>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</si>
  <si>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</si>
  <si>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</si>
  <si>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</si>
  <si>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sch000000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</si>
  <si>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</si>
  <si>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</si>
  <si>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</si>
  <si>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</si>
  <si>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</si>
  <si>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</si>
  <si>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</si>
  <si>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 xml:space="preserve">Перенесите данные из печатного протокола в электронный. </t>
  </si>
  <si>
    <t>16042019bi6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</si>
  <si>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otchet20190411bi6.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</si>
  <si>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otchet20190411bi6.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</si>
  <si>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</si>
  <si>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</si>
  <si>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</si>
  <si>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</si>
  <si>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</si>
  <si>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</si>
  <si>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</si>
  <si>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</si>
  <si>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</si>
  <si>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</si>
  <si>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</si>
  <si>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</si>
  <si>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</si>
  <si>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</si>
  <si>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</si>
  <si>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</si>
  <si>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</si>
  <si>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Учебник 2</t>
  </si>
  <si>
    <t>Учебник 2. Другое</t>
  </si>
  <si>
    <t>ФПУ 2013</t>
  </si>
  <si>
    <t>ФПУ 2018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</si>
  <si>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</si>
  <si>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</si>
  <si>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</si>
  <si>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</si>
  <si>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</si>
  <si>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</si>
  <si>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</si>
  <si>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</si>
  <si>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</si>
  <si>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</si>
  <si>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</si>
  <si>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</si>
  <si>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</si>
  <si>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</si>
  <si>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</si>
  <si>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</si>
  <si>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</si>
  <si>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</si>
  <si>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</si>
  <si>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</si>
  <si>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</si>
  <si>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</si>
  <si>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</si>
  <si>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</si>
  <si>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</si>
  <si>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</si>
  <si>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</si>
  <si>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</si>
  <si>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t>Рекомендации: распечатайте лист Протокол для внесения в него баллов в процессе проверки работ. После того как все работы проверены и бумажный протокол заполнен, нужно перенести данные из бумажного протокола на лист "Протокол"  данной формы.</t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</si>
  <si>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</si>
  <si>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>.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</si>
  <si>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</si>
  <si>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</si>
  <si>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</si>
  <si>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</si>
  <si>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t>4</t>
  </si>
  <si>
    <t>6</t>
  </si>
  <si>
    <t>7</t>
  </si>
  <si>
    <t>9</t>
  </si>
  <si>
    <t>bio6.1</t>
  </si>
  <si>
    <t>1.2.5.2.1.2</t>
  </si>
  <si>
    <t>Никишов А.И. Биология. Организмы 6 класс ООО "ГИЦ ВЛАДОС"</t>
  </si>
  <si>
    <t>bio6.1 Никишов А.И. Биология. Организмы 6 класс ООО "ГИЦ ВЛАДОС"</t>
  </si>
  <si>
    <t>bio6.2</t>
  </si>
  <si>
    <t>1.2.5.2.2.1</t>
  </si>
  <si>
    <t>Пасечник В.В.,Суматохин С.В.,Калинова Г.С. и др./Под ред. Пасечника В.В. Биология  5 - 6 класс АО "Издательство "Просвещение"</t>
  </si>
  <si>
    <t>bio6.2 Пасечник В.В.,Суматохин С.В.,Калинова Г.С. и др./Под ред. Пасечника В.В. Биология  5 - 6 класс АО "Издательство "Просвещение"</t>
  </si>
  <si>
    <t>bio6.3</t>
  </si>
  <si>
    <t>1.2.5.2.3.2</t>
  </si>
  <si>
    <t>Пономарева И.Н.,Корнилова О.А.,Кучменко В.С./Под ред. Пономаревой И.Н. Биология 6 класс ООО "Издательский центр ВЕНТАНА-ГРАФ"</t>
  </si>
  <si>
    <t>bio6.3 Пономарева И.Н.,Корнилова О.А.,Кучменко В.С./Под ред. Пономаревой И.Н. Биология 6 класс ООО "Издательский центр ВЕНТАНА-ГРАФ"</t>
  </si>
  <si>
    <t>bio6.4</t>
  </si>
  <si>
    <t>1.2.5.2.4.2</t>
  </si>
  <si>
    <t>Сивоглазов В.И.,Плешаков А.А. Биология 6 класс АО "Издательство "Просвещение"</t>
  </si>
  <si>
    <t>bio6.4 Сивоглазов В.И.,Плешаков А.А. Биология 6 класс АО "Издательство "Просвещение"</t>
  </si>
  <si>
    <t>bio6.5</t>
  </si>
  <si>
    <t>1.2.5.2.5.2</t>
  </si>
  <si>
    <t>Сивоглазов В.И. Биология 6 класс ООО "ДРОФА"</t>
  </si>
  <si>
    <t>bio6.5 Сивоглазов В.И. Биология 6 класс ООО "ДРОФА"</t>
  </si>
  <si>
    <t>bio6.6</t>
  </si>
  <si>
    <t>1.2.5.2.6.1</t>
  </si>
  <si>
    <t>Сухова Т.С., Строганов В.И. Биология  5 - 6 класс ООО "Издательский центр ВЕНТАНА-ГРАФ"</t>
  </si>
  <si>
    <t>bio6.6 Сухова Т.С., Строганов В.И. Биология  5 - 6 класс ООО "Издательский центр ВЕНТАНА-ГРАФ"</t>
  </si>
  <si>
    <t>bio6.7</t>
  </si>
  <si>
    <t>1.2.5.2.7.2</t>
  </si>
  <si>
    <t>Д.И. Трайтак, Н.Д. Трайтак; под редакцией В.В. Пасечника Биология. Живые организмы. Растения. Бактерии. Грибы. 6 класс ООО "ИОЦ МНЕМОЗИНА"</t>
  </si>
  <si>
    <t>bio6.7 Д.И. Трайтак, Н.Д. Трайтак; под редакцией В.В. Пасечника Биология. Живые организмы. Растения. Бактерии. Грибы. 6 класс ООО "ИОЦ МНЕМОЗИНА"</t>
  </si>
  <si>
    <t>bio6.8</t>
  </si>
  <si>
    <t>1.2.5.2.8.2</t>
  </si>
  <si>
    <t>Пасечник В.В. Биология: Покрытосеменные растения: строение и жизнедеятельность: Линейный курс 6 класс ООО "ДРОФА"</t>
  </si>
  <si>
    <t>bio6.8 Пасечник В.В. Биология: Покрытосеменные растения: строение и жизнедеятельность: Линейный курс 6 класс ООО "ДРОФА"</t>
  </si>
  <si>
    <t>bio6.9</t>
  </si>
  <si>
    <t>1.2.5.2.9.2</t>
  </si>
  <si>
    <t>Сухова Т.С.,Дмитриева Т.А. Биология 6 класс ООО Издательский центр "ВЕНТАНА-ГРАФ"</t>
  </si>
  <si>
    <t>bio6.9 Сухова Т.С.,Дмитриева Т.А. Биология 6 класс ООО Издательский центр "ВЕНТАНА-ГРАФ"</t>
  </si>
  <si>
    <t>bio6.10</t>
  </si>
  <si>
    <t xml:space="preserve">Трайтак Д.И., Трайтак Н.Д. Биология    5 - 6  класс  Мнемозина </t>
  </si>
  <si>
    <t xml:space="preserve">bio6.10 Трайтак Д.И., Трайтак Н.Д. Биология    5 - 6  класс  Мнемозина </t>
  </si>
  <si>
    <t>bio6.11</t>
  </si>
  <si>
    <t xml:space="preserve">Хрыпова Р.Н./Под ред. Андреевой Н.Д. Биология   6 класс  Мнемозина </t>
  </si>
  <si>
    <t xml:space="preserve">bio6.11 Хрыпова Р.Н./Под ред. Андреевой Н.Д. Биология   6 класс  Мнемозина </t>
  </si>
  <si>
    <t>bio6.12</t>
  </si>
  <si>
    <t xml:space="preserve">Тихонова Е.Т., Романова Н.И. Биология   6 класс  Русское слово </t>
  </si>
  <si>
    <t xml:space="preserve">bio6.12 Тихонова Е.Т., Романова Н.И. Биология   6 класс  Русское слово </t>
  </si>
  <si>
    <t>bio6.13</t>
  </si>
  <si>
    <t xml:space="preserve">Гуревич А.Е., Исаев Д.А., Понтак Л.С. Введение в естественно-научные предметы    5 - 6  класс  Дрофа </t>
  </si>
  <si>
    <t xml:space="preserve">bio6.13 Гуревич А.Е., Исаев Д.А., Понтак Л.С. Введение в естественно-научные предметы    5 - 6  класс  Дрофа </t>
  </si>
  <si>
    <t>bio6.14</t>
  </si>
  <si>
    <t xml:space="preserve">Иванова Т.В., Калинова Г.С. Биология    5 - 6  класс  Ассоциация XXI век </t>
  </si>
  <si>
    <t xml:space="preserve">bio6.14 Иванова Т.В., Калинова Г.С. Биология    5 - 6  класс  Ассоциация XXI век </t>
  </si>
  <si>
    <t>bio6.15</t>
  </si>
  <si>
    <t xml:space="preserve">Ловягин С.Н., Вахрушев А.А., Раутиан А.С. Биология   6 класс  Баласс </t>
  </si>
  <si>
    <t xml:space="preserve">bio6.15 Ловягин С.Н., Вахрушев А.А., Раутиан А.С. Биология   6 класс  Баласс </t>
  </si>
  <si>
    <t>bio6.16</t>
  </si>
  <si>
    <t xml:space="preserve">Никишов А.И. Введение в биологию. Неживые тела. Организмы    5 - 6  класс  ВЛАДОС </t>
  </si>
  <si>
    <t xml:space="preserve">bio6.16 Никишов А.И. Введение в биологию. Неживые тела. Организмы    5 - 6  класс  ВЛАДОС </t>
  </si>
  <si>
    <t>bio6.17</t>
  </si>
  <si>
    <t xml:space="preserve">Пасечник В.В. Биология   6 класс  Дрофа </t>
  </si>
  <si>
    <t xml:space="preserve">bio6.17 Пасечник В.В. Биология   6 класс  Дрофа </t>
  </si>
  <si>
    <t>bio6.18</t>
  </si>
  <si>
    <t xml:space="preserve">Исаева Т.А., Романова Н.И. Биология   6 класс  Русское слово </t>
  </si>
  <si>
    <t xml:space="preserve">bio6.18 Исаева Т.А., Романова Н.И. Биология   6 класс  Русское слово </t>
  </si>
  <si>
    <t>bio6.19</t>
  </si>
  <si>
    <t xml:space="preserve">Сонин Н.И., Сонина В.И. Биология   6 класс  Дрофа </t>
  </si>
  <si>
    <t xml:space="preserve">bio6.19 Сонин Н.И., Сонина В.И. Биология   6 класс  Дрофа </t>
  </si>
  <si>
    <t>bio6.20</t>
  </si>
  <si>
    <t xml:space="preserve">Сонин Н.И. Биология   6 класс  Дрофа </t>
  </si>
  <si>
    <t xml:space="preserve">bio6.20 Сонин Н.И. Биология   6 класс  Дрофа </t>
  </si>
  <si>
    <t>bio6.21</t>
  </si>
  <si>
    <t xml:space="preserve">Беркинблит М.Б., Глаголев С.М., Малеева Ю.В и др. Биология   6 класс  БИНОМ. Лаборатория знаний </t>
  </si>
  <si>
    <t xml:space="preserve">bio6.21 Беркинблит М.Б., Глаголев С.М., Малеева Ю.В и др. Биология   6 класс  БИНОМ. Лаборатория знаний </t>
  </si>
  <si>
    <t>bio6.22</t>
  </si>
  <si>
    <t xml:space="preserve">Сухорукова Л.Н., Кучменко В.С., Колесникова И.Я. Биология    5 - 6  класс  Просвещение </t>
  </si>
  <si>
    <t xml:space="preserve">bio6.22 Сухорукова Л.Н., Кучменко В.С., Колесникова И.Я. Биология    5 - 6  класс  Просвещение </t>
  </si>
  <si>
    <t>bio6.23</t>
  </si>
  <si>
    <t xml:space="preserve">Викторов В.П., Никишов А.И. Биология   6 класс  ВЛАДОС </t>
  </si>
  <si>
    <t xml:space="preserve">bio6.23 Викторов В.П., Никишов А.И. Биология   6 класс  ВЛАДОС </t>
  </si>
  <si>
    <t>bio6.24</t>
  </si>
  <si>
    <t xml:space="preserve">Пасечник В.В., Суматохин С.В., Калинова Г.С./Под ред. Пасечника В.В. Биология   6 класс  Просвещение </t>
  </si>
  <si>
    <t xml:space="preserve">bio6.24 Пасечник В.В., Суматохин С.В., Калинова Г.С./Под ред. Пасечника В.В. Биология   6 класс  Просвещение </t>
  </si>
  <si>
    <t>bio6.25</t>
  </si>
  <si>
    <t xml:space="preserve">Пономарева И.Н., Корнилова О.А., Кучменко В.С. Биология   6 класс  ВЕНТАНА-ГРАФ </t>
  </si>
  <si>
    <t xml:space="preserve">bio6.25 Пономарева И.Н., Корнилова О.А., Кучменко В.С. Биология   6 класс  ВЕНТАНА-ГРАФ </t>
  </si>
  <si>
    <t>bio6.26</t>
  </si>
  <si>
    <t xml:space="preserve">Сухорукова Л.Н., Кучменко В.С., Колесникова И.Я. Биология   6 класс  Просвещение </t>
  </si>
  <si>
    <t xml:space="preserve">bio6.26 Сухорукова Л.Н., Кучменко В.С., Колесникова И.Я. Биология   6 класс  Просвещение </t>
  </si>
  <si>
    <t>bio6.27</t>
  </si>
  <si>
    <t xml:space="preserve">Трайтак Д.И., Трайтак Н.Д. Биология   6 класс  Мнемозина </t>
  </si>
  <si>
    <t xml:space="preserve">bio6.27 Трайтак Д.И., Трайтак Н.Д. Биология   6 класс  Мнемозина </t>
  </si>
  <si>
    <t>bio6.28</t>
  </si>
  <si>
    <t xml:space="preserve">Еленевский А.Г., Гуленкова М.А. Биология   6 класс  Дрофа </t>
  </si>
  <si>
    <t xml:space="preserve">bio6.28 Еленевский А.Г., Гуленкова М.А. Биология   6 класс  Дрофа </t>
  </si>
  <si>
    <t>bio6.29</t>
  </si>
  <si>
    <t xml:space="preserve">Корнилова О.А., Былинкина И.Н., Сидельникова Г.Д. и др./Под ред. Корниловой О.А. Биология   6 класс  Просвещение </t>
  </si>
  <si>
    <t xml:space="preserve">bio6.29 Корнилова О.А., Былинкина И.Н., Сидельникова Г.Д. и др./Под ред. Корниловой О.А. Биология   6 класс  Просвещение </t>
  </si>
  <si>
    <t>bio6.30</t>
  </si>
  <si>
    <t>другое</t>
  </si>
  <si>
    <t>bio6.30 другое</t>
  </si>
  <si>
    <t>1(1)</t>
  </si>
  <si>
    <t>1(2)</t>
  </si>
  <si>
    <t>1(3)</t>
  </si>
  <si>
    <t>2(1)</t>
  </si>
  <si>
    <t>2(2)</t>
  </si>
  <si>
    <t>3(1)</t>
  </si>
  <si>
    <t>3(2)</t>
  </si>
  <si>
    <t>3(3)</t>
  </si>
  <si>
    <t>3(4)</t>
  </si>
  <si>
    <t>5(1)</t>
  </si>
  <si>
    <t>5(2)</t>
  </si>
  <si>
    <t>5(3)</t>
  </si>
  <si>
    <t>8(1)</t>
  </si>
  <si>
    <t>8(2)</t>
  </si>
  <si>
    <t>8(3)</t>
  </si>
  <si>
    <t>10(1)</t>
  </si>
  <si>
    <t>10(2)</t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</si>
  <si>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</si>
  <si>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2020 г.</t>
  </si>
  <si>
    <t>Данная форма предназначена для работы в MS Excel 2010-2016 или OpenOffice Calc</t>
  </si>
  <si>
    <t>Раздел "Перечень учебников" необходим для ознакомления с предлагаемым перечнем учебника, чтобы отметить учебник, по которому занимались обучающиеся в предыдущем учебном году в разделе "Классы".</t>
  </si>
  <si>
    <t>В графу "Основной учебник по предмету" необходимо внести учебник, по которому занимались обучающиеся в предыдущем учебном году. Для каждого класса необходимо внести один учебник.
Необходимо предварительно ознакомиться с перечнем учебников на листе "Перечень учебников", выбрать учебник, по которому занимались обучающиеся в предыдущем учебном году.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</si>
  <si>
    <t>Далее укажите пол участника и отметку по предмету за предыдущий учебный год.</t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</si>
  <si>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2010-2016</t>
    </r>
  </si>
  <si>
    <t>Основной учебник по предмету в предыдущем учебном году</t>
  </si>
  <si>
    <t>отметка за предыдущий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</si>
</sst>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  <xf numFmtId="0" fontId="1" fillId="8" borderId="10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 applyProtection="1">
      <alignment horizontal="center" vertical="center" textRotation="90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4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04952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4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59587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4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11861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abSelected="1" workbookViewId="0">
      <selection sqref="A1:B1"/>
    </sheetView>
  </sheetViews>
  <sheetFormatPr defaultColWidth="9.109375" defaultRowHeight="13.2" x14ac:dyDescent="0.25"/>
  <cols>
    <col min="1" max="1" width="14.33203125" style="17" customWidth="1"/>
    <col min="2" max="2" width="70.33203125" style="17" customWidth="1"/>
    <col min="3" max="4" width="4.33203125" style="17" customWidth="1"/>
    <col min="5" max="10" width="8.6640625" style="17" customWidth="1"/>
    <col min="11" max="16384" width="9.109375" style="17"/>
  </cols>
  <sheetData>
    <row r="1" spans="1:3" ht="14.25" customHeight="1" x14ac:dyDescent="0.25">
      <c r="A1" s="184" t="s">
        <v>403</v>
      </c>
      <c r="B1" s="169"/>
    </row>
    <row r="2" spans="1:3" s="49" customFormat="1" ht="54.75" customHeight="1" x14ac:dyDescent="0.25">
      <c r="A2" s="170" t="str">
        <f>служ!B10&amp;"
"&amp;служ!B11</f>
        <v>Проверочная работа по биологии
7 класс (по программе 6 класса)</v>
      </c>
      <c r="B2" s="170"/>
    </row>
    <row r="3" spans="1:3" s="49" customFormat="1" ht="22.2" customHeight="1" x14ac:dyDescent="0.25">
      <c r="A3" s="49" t="s">
        <v>160</v>
      </c>
      <c r="B3" s="50" t="s">
        <v>190</v>
      </c>
      <c r="C3" s="51"/>
    </row>
    <row r="4" spans="1:3" ht="52.5" customHeight="1" x14ac:dyDescent="0.25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биологии 7 класс (по программе 6 класса)</v>
      </c>
      <c r="B4" s="166"/>
      <c r="C4" s="52"/>
    </row>
    <row r="5" spans="1:3" ht="33" customHeight="1" x14ac:dyDescent="0.25">
      <c r="A5" s="166" t="s">
        <v>188</v>
      </c>
      <c r="B5" s="166"/>
      <c r="C5" s="52"/>
    </row>
    <row r="6" spans="1:3" ht="30.75" customHeight="1" x14ac:dyDescent="0.25">
      <c r="A6" s="166" t="s">
        <v>96</v>
      </c>
      <c r="B6" s="166"/>
      <c r="C6" s="52"/>
    </row>
    <row r="7" spans="1:3" s="49" customFormat="1" ht="17.399999999999999" x14ac:dyDescent="0.25">
      <c r="A7" s="53" t="s">
        <v>97</v>
      </c>
      <c r="B7" s="54"/>
      <c r="C7" s="51"/>
    </row>
    <row r="8" spans="1:3" s="49" customFormat="1" ht="28.2" thickBot="1" x14ac:dyDescent="0.3">
      <c r="A8" s="55" t="s">
        <v>98</v>
      </c>
      <c r="B8" s="85" t="s">
        <v>404</v>
      </c>
      <c r="C8" s="51"/>
    </row>
    <row r="9" spans="1:3" s="57" customFormat="1" ht="55.2" x14ac:dyDescent="0.25">
      <c r="A9" s="55" t="s">
        <v>99</v>
      </c>
      <c r="B9" s="87" t="s">
        <v>100</v>
      </c>
      <c r="C9" s="56"/>
    </row>
    <row r="10" spans="1:3" s="49" customFormat="1" ht="27.6" x14ac:dyDescent="0.25">
      <c r="A10" s="55"/>
      <c r="B10" s="88" t="s">
        <v>101</v>
      </c>
      <c r="C10" s="58"/>
    </row>
    <row r="11" spans="1:3" s="49" customFormat="1" ht="29.25" customHeight="1" thickBot="1" x14ac:dyDescent="0.3">
      <c r="A11" s="55"/>
      <c r="B11" s="89" t="s">
        <v>102</v>
      </c>
      <c r="C11" s="58"/>
    </row>
    <row r="12" spans="1:3" s="49" customFormat="1" ht="82.8" x14ac:dyDescent="0.25">
      <c r="A12" s="55" t="s">
        <v>103</v>
      </c>
      <c r="B12" s="93" t="s">
        <v>104</v>
      </c>
      <c r="C12" s="58"/>
    </row>
    <row r="13" spans="1:3" s="49" customFormat="1" ht="41.4" x14ac:dyDescent="0.25">
      <c r="A13" s="55" t="s">
        <v>105</v>
      </c>
      <c r="B13" s="85" t="s">
        <v>217</v>
      </c>
      <c r="C13" s="58"/>
    </row>
    <row r="14" spans="1:3" s="49" customFormat="1" ht="42.6" x14ac:dyDescent="0.25">
      <c r="A14" s="55" t="s">
        <v>106</v>
      </c>
      <c r="B14" s="85" t="s">
        <v>280</v>
      </c>
      <c r="C14" s="58"/>
    </row>
    <row r="15" spans="1:3" s="49" customFormat="1" ht="15.6" x14ac:dyDescent="0.25">
      <c r="A15" s="59" t="s">
        <v>107</v>
      </c>
      <c r="B15" s="94"/>
      <c r="C15" s="56"/>
    </row>
    <row r="16" spans="1:3" s="49" customFormat="1" ht="27.6" x14ac:dyDescent="0.25">
      <c r="A16" s="60" t="s">
        <v>108</v>
      </c>
      <c r="B16" s="85" t="s">
        <v>109</v>
      </c>
      <c r="C16" s="51"/>
    </row>
    <row r="17" spans="1:4" s="49" customFormat="1" ht="41.4" x14ac:dyDescent="0.25">
      <c r="A17" s="60" t="s">
        <v>110</v>
      </c>
      <c r="B17" s="85" t="s">
        <v>111</v>
      </c>
      <c r="C17" s="61"/>
      <c r="D17" s="62"/>
    </row>
    <row r="18" spans="1:4" s="49" customFormat="1" ht="27.6" x14ac:dyDescent="0.25">
      <c r="A18" s="60" t="s">
        <v>112</v>
      </c>
      <c r="B18" s="85" t="s">
        <v>113</v>
      </c>
      <c r="C18" s="51"/>
    </row>
    <row r="19" spans="1:4" s="49" customFormat="1" ht="55.2" x14ac:dyDescent="0.25">
      <c r="A19" s="60" t="s">
        <v>114</v>
      </c>
      <c r="B19" s="85" t="s">
        <v>115</v>
      </c>
      <c r="C19" s="167"/>
      <c r="D19" s="168"/>
    </row>
    <row r="20" spans="1:4" s="49" customFormat="1" ht="27.6" x14ac:dyDescent="0.25">
      <c r="A20" s="60" t="s">
        <v>116</v>
      </c>
      <c r="B20" s="85" t="s">
        <v>78</v>
      </c>
      <c r="C20" s="51"/>
    </row>
    <row r="21" spans="1:4" s="49" customFormat="1" ht="138" x14ac:dyDescent="0.25">
      <c r="A21" s="60" t="s">
        <v>117</v>
      </c>
      <c r="B21" s="90" t="s">
        <v>218</v>
      </c>
      <c r="C21" s="51"/>
    </row>
    <row r="22" spans="1:4" s="49" customFormat="1" ht="110.4" x14ac:dyDescent="0.25">
      <c r="A22" s="60" t="s">
        <v>118</v>
      </c>
      <c r="B22" s="85" t="s">
        <v>219</v>
      </c>
      <c r="C22" s="51"/>
    </row>
    <row r="23" spans="1:4" s="49" customFormat="1" ht="27.6" x14ac:dyDescent="0.25">
      <c r="A23" s="60" t="s">
        <v>119</v>
      </c>
      <c r="B23" s="85" t="s">
        <v>120</v>
      </c>
      <c r="C23" s="51"/>
    </row>
    <row r="24" spans="1:4" s="49" customFormat="1" ht="41.4" x14ac:dyDescent="0.25">
      <c r="A24" s="60" t="s">
        <v>121</v>
      </c>
      <c r="B24" s="85" t="s">
        <v>122</v>
      </c>
      <c r="C24" s="51"/>
    </row>
    <row r="25" spans="1:4" s="49" customFormat="1" ht="17.399999999999999" x14ac:dyDescent="0.25">
      <c r="A25" s="63" t="s">
        <v>123</v>
      </c>
      <c r="B25" s="85"/>
      <c r="C25" s="51"/>
    </row>
    <row r="26" spans="1:4" s="49" customFormat="1" ht="17.399999999999999" x14ac:dyDescent="0.25">
      <c r="A26" s="59" t="s">
        <v>124</v>
      </c>
      <c r="B26" s="85"/>
      <c r="C26" s="51"/>
    </row>
    <row r="27" spans="1:4" s="49" customFormat="1" ht="27.6" x14ac:dyDescent="0.25">
      <c r="A27" s="60" t="s">
        <v>125</v>
      </c>
      <c r="B27" s="85" t="s">
        <v>126</v>
      </c>
      <c r="C27" s="51"/>
    </row>
    <row r="28" spans="1:4" s="49" customFormat="1" ht="17.399999999999999" x14ac:dyDescent="0.25">
      <c r="A28" s="60" t="s">
        <v>127</v>
      </c>
      <c r="B28" s="85" t="s">
        <v>194</v>
      </c>
      <c r="C28" s="51"/>
    </row>
    <row r="29" spans="1:4" s="49" customFormat="1" ht="69" x14ac:dyDescent="0.25">
      <c r="A29" s="60" t="s">
        <v>173</v>
      </c>
      <c r="B29" s="85" t="s">
        <v>177</v>
      </c>
      <c r="C29" s="51"/>
    </row>
    <row r="30" spans="1:4" ht="55.2" x14ac:dyDescent="0.25">
      <c r="A30" s="60" t="s">
        <v>128</v>
      </c>
      <c r="B30" s="85" t="s">
        <v>405</v>
      </c>
    </row>
    <row r="31" spans="1:4" s="49" customFormat="1" ht="41.4" x14ac:dyDescent="0.25">
      <c r="A31" s="60" t="s">
        <v>193</v>
      </c>
      <c r="B31" s="85" t="s">
        <v>174</v>
      </c>
      <c r="C31" s="51"/>
    </row>
    <row r="32" spans="1:4" s="49" customFormat="1" ht="17.399999999999999" x14ac:dyDescent="0.25">
      <c r="A32" s="59" t="s">
        <v>195</v>
      </c>
      <c r="B32" s="85"/>
      <c r="C32" s="51"/>
    </row>
    <row r="33" spans="1:3" s="49" customFormat="1" ht="17.25" customHeight="1" x14ac:dyDescent="0.25">
      <c r="A33" s="86" t="s">
        <v>179</v>
      </c>
      <c r="B33" s="96" t="s">
        <v>196</v>
      </c>
      <c r="C33" s="51"/>
    </row>
    <row r="34" spans="1:3" s="49" customFormat="1" ht="41.4" x14ac:dyDescent="0.25">
      <c r="A34" s="60" t="s">
        <v>180</v>
      </c>
      <c r="B34" s="85" t="s">
        <v>249</v>
      </c>
      <c r="C34" s="51"/>
    </row>
    <row r="35" spans="1:3" s="49" customFormat="1" ht="163.5" customHeight="1" x14ac:dyDescent="0.25">
      <c r="A35" s="86" t="s">
        <v>181</v>
      </c>
      <c r="B35" s="85" t="s">
        <v>406</v>
      </c>
      <c r="C35" s="51"/>
    </row>
    <row r="36" spans="1:3" s="49" customFormat="1" ht="75.75" customHeight="1" x14ac:dyDescent="0.25">
      <c r="A36" s="86" t="s">
        <v>250</v>
      </c>
      <c r="B36" s="85" t="s">
        <v>279</v>
      </c>
      <c r="C36" s="51"/>
    </row>
    <row r="37" spans="1:3" ht="41.4" x14ac:dyDescent="0.25">
      <c r="A37" s="86" t="s">
        <v>199</v>
      </c>
      <c r="B37" s="85" t="s">
        <v>202</v>
      </c>
    </row>
    <row r="38" spans="1:3" s="49" customFormat="1" ht="17.399999999999999" x14ac:dyDescent="0.25">
      <c r="A38" s="60" t="s">
        <v>167</v>
      </c>
      <c r="B38" s="96" t="s">
        <v>198</v>
      </c>
      <c r="C38" s="51"/>
    </row>
    <row r="39" spans="1:3" s="49" customFormat="1" ht="55.2" x14ac:dyDescent="0.25">
      <c r="A39" s="60" t="s">
        <v>251</v>
      </c>
      <c r="B39" s="93" t="s">
        <v>275</v>
      </c>
      <c r="C39" s="51"/>
    </row>
    <row r="40" spans="1:3" ht="41.4" x14ac:dyDescent="0.25">
      <c r="A40" s="60" t="s">
        <v>204</v>
      </c>
      <c r="B40" s="85" t="s">
        <v>178</v>
      </c>
    </row>
    <row r="41" spans="1:3" ht="55.2" x14ac:dyDescent="0.25">
      <c r="A41" s="60" t="s">
        <v>200</v>
      </c>
      <c r="B41" s="85" t="s">
        <v>276</v>
      </c>
    </row>
    <row r="42" spans="1:3" ht="237.75" customHeight="1" x14ac:dyDescent="0.25">
      <c r="A42" s="60" t="s">
        <v>201</v>
      </c>
      <c r="B42" s="85" t="s">
        <v>277</v>
      </c>
    </row>
    <row r="43" spans="1:3" ht="13.8" x14ac:dyDescent="0.25">
      <c r="A43" s="60" t="s">
        <v>205</v>
      </c>
      <c r="B43" s="85" t="s">
        <v>203</v>
      </c>
    </row>
    <row r="44" spans="1:3" ht="27.6" x14ac:dyDescent="0.25">
      <c r="A44" s="60" t="s">
        <v>206</v>
      </c>
      <c r="B44" s="85" t="s">
        <v>407</v>
      </c>
    </row>
    <row r="45" spans="1:3" s="49" customFormat="1" ht="17.399999999999999" x14ac:dyDescent="0.25">
      <c r="B45" s="96" t="s">
        <v>222</v>
      </c>
      <c r="C45" s="51"/>
    </row>
    <row r="46" spans="1:3" ht="55.2" x14ac:dyDescent="0.25">
      <c r="B46" s="85" t="s">
        <v>187</v>
      </c>
    </row>
    <row r="47" spans="1:3" s="49" customFormat="1" ht="17.399999999999999" x14ac:dyDescent="0.25">
      <c r="A47" s="63" t="s">
        <v>220</v>
      </c>
      <c r="B47" s="85"/>
      <c r="C47" s="51"/>
    </row>
    <row r="48" spans="1:3" s="49" customFormat="1" ht="27.6" x14ac:dyDescent="0.25">
      <c r="A48" s="63"/>
      <c r="B48" s="121" t="s">
        <v>402</v>
      </c>
      <c r="C48" s="51"/>
    </row>
    <row r="49" spans="1:3" s="49" customFormat="1" ht="17.399999999999999" x14ac:dyDescent="0.25">
      <c r="A49" s="59" t="s">
        <v>408</v>
      </c>
      <c r="B49" s="95"/>
      <c r="C49" s="51"/>
    </row>
    <row r="50" spans="1:3" s="49" customFormat="1" ht="27.6" x14ac:dyDescent="0.25">
      <c r="A50" s="60" t="s">
        <v>252</v>
      </c>
      <c r="B50" s="96" t="s">
        <v>129</v>
      </c>
      <c r="C50" s="51"/>
    </row>
    <row r="51" spans="1:3" s="49" customFormat="1" ht="27.6" hidden="1" x14ac:dyDescent="0.25">
      <c r="A51" s="60" t="s">
        <v>130</v>
      </c>
      <c r="B51" s="85" t="s">
        <v>131</v>
      </c>
      <c r="C51" s="51"/>
    </row>
    <row r="52" spans="1:3" s="49" customFormat="1" ht="41.4" x14ac:dyDescent="0.25">
      <c r="A52" s="60" t="s">
        <v>253</v>
      </c>
      <c r="B52" s="96" t="s">
        <v>132</v>
      </c>
      <c r="C52" s="51"/>
    </row>
    <row r="53" spans="1:3" s="49" customFormat="1" ht="29.7" customHeight="1" x14ac:dyDescent="0.25">
      <c r="A53" s="60" t="s">
        <v>254</v>
      </c>
      <c r="B53" s="85" t="s">
        <v>133</v>
      </c>
      <c r="C53" s="51"/>
    </row>
    <row r="54" spans="1:3" s="49" customFormat="1" ht="28.95" customHeight="1" x14ac:dyDescent="0.25">
      <c r="A54" s="60" t="s">
        <v>255</v>
      </c>
      <c r="B54" s="91" t="s">
        <v>171</v>
      </c>
      <c r="C54" s="51"/>
    </row>
    <row r="55" spans="1:3" s="49" customFormat="1" ht="41.4" x14ac:dyDescent="0.25">
      <c r="A55" s="60" t="s">
        <v>256</v>
      </c>
      <c r="B55" s="85" t="s">
        <v>134</v>
      </c>
      <c r="C55" s="51"/>
    </row>
    <row r="56" spans="1:3" s="49" customFormat="1" ht="115.5" customHeight="1" x14ac:dyDescent="0.25">
      <c r="A56" s="60"/>
      <c r="B56" s="93"/>
      <c r="C56" s="51"/>
    </row>
    <row r="57" spans="1:3" ht="41.4" x14ac:dyDescent="0.3">
      <c r="A57" s="60" t="s">
        <v>257</v>
      </c>
      <c r="B57" s="85" t="s">
        <v>224</v>
      </c>
      <c r="C57" s="64"/>
    </row>
    <row r="58" spans="1:3" s="49" customFormat="1" ht="17.399999999999999" x14ac:dyDescent="0.25">
      <c r="A58" s="60" t="s">
        <v>258</v>
      </c>
      <c r="B58" s="85" t="s">
        <v>79</v>
      </c>
      <c r="C58" s="51"/>
    </row>
    <row r="59" spans="1:3" s="49" customFormat="1" ht="27.6" x14ac:dyDescent="0.25">
      <c r="A59" s="60" t="s">
        <v>259</v>
      </c>
      <c r="B59" s="85" t="s">
        <v>135</v>
      </c>
      <c r="C59" s="51"/>
    </row>
    <row r="60" spans="1:3" s="49" customFormat="1" ht="27.6" x14ac:dyDescent="0.25">
      <c r="A60" s="60" t="s">
        <v>260</v>
      </c>
      <c r="B60" s="85" t="s">
        <v>136</v>
      </c>
      <c r="C60" s="51"/>
    </row>
    <row r="61" spans="1:3" s="49" customFormat="1" ht="27.6" x14ac:dyDescent="0.25">
      <c r="A61" s="60" t="s">
        <v>261</v>
      </c>
      <c r="B61" s="85" t="s">
        <v>137</v>
      </c>
      <c r="C61" s="51"/>
    </row>
    <row r="62" spans="1:3" s="49" customFormat="1" ht="17.399999999999999" x14ac:dyDescent="0.25">
      <c r="A62" s="59" t="s">
        <v>262</v>
      </c>
      <c r="B62" s="59"/>
      <c r="C62" s="51"/>
    </row>
    <row r="63" spans="1:3" s="49" customFormat="1" ht="27.6" x14ac:dyDescent="0.25">
      <c r="A63" s="65" t="s">
        <v>263</v>
      </c>
      <c r="B63" s="96" t="s">
        <v>129</v>
      </c>
      <c r="C63" s="51"/>
    </row>
    <row r="64" spans="1:3" s="49" customFormat="1" ht="41.4" x14ac:dyDescent="0.25">
      <c r="A64" s="65" t="s">
        <v>264</v>
      </c>
      <c r="B64" s="96" t="s">
        <v>132</v>
      </c>
      <c r="C64" s="51"/>
    </row>
    <row r="65" spans="1:4" s="49" customFormat="1" ht="17.399999999999999" x14ac:dyDescent="0.25">
      <c r="A65" s="65" t="s">
        <v>265</v>
      </c>
      <c r="B65" s="85" t="s">
        <v>44</v>
      </c>
      <c r="C65" s="51"/>
    </row>
    <row r="66" spans="1:4" s="49" customFormat="1" ht="27.6" x14ac:dyDescent="0.25">
      <c r="A66" s="65" t="s">
        <v>266</v>
      </c>
      <c r="B66" s="91" t="s">
        <v>171</v>
      </c>
      <c r="C66" s="51"/>
    </row>
    <row r="67" spans="1:4" s="49" customFormat="1" ht="41.4" x14ac:dyDescent="0.25">
      <c r="A67" s="65" t="s">
        <v>267</v>
      </c>
      <c r="B67" s="85" t="s">
        <v>143</v>
      </c>
      <c r="C67" s="51"/>
    </row>
    <row r="68" spans="1:4" s="49" customFormat="1" ht="282" customHeight="1" x14ac:dyDescent="0.25">
      <c r="A68" s="66"/>
      <c r="B68" s="97"/>
      <c r="C68" s="51"/>
    </row>
    <row r="69" spans="1:4" ht="61.5" customHeight="1" x14ac:dyDescent="0.3">
      <c r="A69" s="65" t="s">
        <v>268</v>
      </c>
      <c r="B69" s="85" t="s">
        <v>225</v>
      </c>
      <c r="C69" s="64"/>
    </row>
    <row r="70" spans="1:4" s="49" customFormat="1" ht="27.6" x14ac:dyDescent="0.25">
      <c r="A70" s="65" t="s">
        <v>269</v>
      </c>
      <c r="B70" s="91" t="s">
        <v>80</v>
      </c>
      <c r="C70" s="51"/>
    </row>
    <row r="71" spans="1:4" s="49" customFormat="1" ht="41.4" x14ac:dyDescent="0.25">
      <c r="A71" s="65" t="s">
        <v>270</v>
      </c>
      <c r="B71" s="91" t="s">
        <v>144</v>
      </c>
      <c r="C71" s="51"/>
    </row>
    <row r="72" spans="1:4" s="49" customFormat="1" ht="159" customHeight="1" x14ac:dyDescent="0.25">
      <c r="A72" s="65"/>
      <c r="B72" s="91"/>
      <c r="C72" s="51"/>
    </row>
    <row r="73" spans="1:4" ht="27.6" x14ac:dyDescent="0.3">
      <c r="A73" s="65" t="s">
        <v>271</v>
      </c>
      <c r="B73" s="91" t="s">
        <v>145</v>
      </c>
      <c r="C73" s="64"/>
    </row>
    <row r="74" spans="1:4" s="49" customFormat="1" ht="17.399999999999999" x14ac:dyDescent="0.25">
      <c r="A74" s="59" t="s">
        <v>272</v>
      </c>
      <c r="B74" s="98"/>
      <c r="C74" s="51"/>
    </row>
    <row r="75" spans="1:4" s="49" customFormat="1" ht="27.6" x14ac:dyDescent="0.25">
      <c r="A75" s="73" t="s">
        <v>138</v>
      </c>
      <c r="B75" s="92" t="s">
        <v>281</v>
      </c>
      <c r="C75" s="51"/>
    </row>
    <row r="76" spans="1:4" s="49" customFormat="1" ht="27.6" x14ac:dyDescent="0.25">
      <c r="A76" s="73" t="s">
        <v>139</v>
      </c>
      <c r="B76" s="92" t="s">
        <v>148</v>
      </c>
      <c r="C76" s="74"/>
      <c r="D76" s="75"/>
    </row>
    <row r="77" spans="1:4" s="49" customFormat="1" ht="18.75" hidden="1" customHeight="1" x14ac:dyDescent="0.25">
      <c r="A77" s="73" t="s">
        <v>149</v>
      </c>
      <c r="B77" s="92" t="s">
        <v>151</v>
      </c>
      <c r="C77" s="74"/>
      <c r="D77" s="75"/>
    </row>
    <row r="78" spans="1:4" s="49" customFormat="1" ht="17.399999999999999" x14ac:dyDescent="0.25">
      <c r="A78" s="73" t="s">
        <v>140</v>
      </c>
      <c r="B78" s="99" t="s">
        <v>151</v>
      </c>
      <c r="C78" s="74"/>
      <c r="D78" s="75"/>
    </row>
    <row r="79" spans="1:4" s="49" customFormat="1" ht="55.2" x14ac:dyDescent="0.25">
      <c r="A79" s="73" t="s">
        <v>141</v>
      </c>
      <c r="B79" s="99" t="s">
        <v>221</v>
      </c>
      <c r="C79" s="74"/>
      <c r="D79" s="75"/>
    </row>
    <row r="80" spans="1:4" s="49" customFormat="1" ht="41.4" x14ac:dyDescent="0.25">
      <c r="A80" s="73" t="s">
        <v>142</v>
      </c>
      <c r="B80" s="99" t="s">
        <v>161</v>
      </c>
      <c r="C80" s="74"/>
      <c r="D80" s="75"/>
    </row>
    <row r="81" spans="1:4" s="49" customFormat="1" ht="17.399999999999999" x14ac:dyDescent="0.25">
      <c r="A81" s="59" t="s">
        <v>273</v>
      </c>
      <c r="B81" s="59"/>
      <c r="C81" s="74"/>
      <c r="D81" s="75"/>
    </row>
    <row r="82" spans="1:4" s="49" customFormat="1" ht="96" customHeight="1" x14ac:dyDescent="0.25">
      <c r="A82" s="73" t="s">
        <v>146</v>
      </c>
      <c r="B82" s="92" t="s">
        <v>172</v>
      </c>
      <c r="C82" s="51"/>
    </row>
    <row r="83" spans="1:4" s="49" customFormat="1" ht="41.4" x14ac:dyDescent="0.25">
      <c r="A83" s="73" t="s">
        <v>147</v>
      </c>
      <c r="B83" s="99" t="s">
        <v>175</v>
      </c>
      <c r="C83" s="74"/>
      <c r="D83" s="75"/>
    </row>
    <row r="84" spans="1:4" s="49" customFormat="1" ht="17.399999999999999" x14ac:dyDescent="0.25">
      <c r="A84" s="76"/>
      <c r="B84" s="96" t="s">
        <v>274</v>
      </c>
      <c r="C84" s="74"/>
      <c r="D84" s="75"/>
    </row>
    <row r="85" spans="1:4" s="49" customFormat="1" ht="17.399999999999999" x14ac:dyDescent="0.25">
      <c r="A85" s="77"/>
      <c r="B85" s="92" t="s">
        <v>152</v>
      </c>
      <c r="C85" s="74"/>
      <c r="D85" s="75"/>
    </row>
    <row r="86" spans="1:4" s="49" customFormat="1" ht="17.399999999999999" x14ac:dyDescent="0.25">
      <c r="A86" s="77"/>
      <c r="B86" s="92" t="s">
        <v>153</v>
      </c>
      <c r="C86" s="74"/>
      <c r="D86" s="75"/>
    </row>
    <row r="87" spans="1:4" s="49" customFormat="1" ht="17.399999999999999" x14ac:dyDescent="0.25">
      <c r="A87" s="78"/>
      <c r="B87" s="92" t="s">
        <v>154</v>
      </c>
      <c r="C87" s="74"/>
      <c r="D87" s="75"/>
    </row>
    <row r="88" spans="1:4" s="49" customFormat="1" ht="27.6" x14ac:dyDescent="0.25">
      <c r="A88" s="76"/>
      <c r="B88" s="92" t="s">
        <v>155</v>
      </c>
      <c r="C88" s="74"/>
      <c r="D88" s="75"/>
    </row>
    <row r="89" spans="1:4" s="49" customFormat="1" ht="41.4" x14ac:dyDescent="0.25">
      <c r="A89" s="76"/>
      <c r="B89" s="92" t="s">
        <v>156</v>
      </c>
      <c r="C89" s="74"/>
      <c r="D89" s="75"/>
    </row>
    <row r="90" spans="1:4" s="49" customFormat="1" ht="27.6" x14ac:dyDescent="0.25">
      <c r="A90" s="73" t="s">
        <v>149</v>
      </c>
      <c r="B90" s="92" t="s">
        <v>157</v>
      </c>
      <c r="C90" s="74"/>
      <c r="D90" s="75"/>
    </row>
    <row r="91" spans="1:4" s="49" customFormat="1" ht="27.6" x14ac:dyDescent="0.25">
      <c r="A91" s="73" t="s">
        <v>150</v>
      </c>
      <c r="B91" s="92" t="s">
        <v>158</v>
      </c>
      <c r="C91" s="74"/>
      <c r="D91" s="75"/>
    </row>
    <row r="92" spans="1:4" s="49" customFormat="1" ht="20.399999999999999" x14ac:dyDescent="0.25">
      <c r="A92" s="66"/>
      <c r="B92" s="100" t="s">
        <v>159</v>
      </c>
      <c r="C92" s="74"/>
      <c r="D92" s="75"/>
    </row>
    <row r="93" spans="1:4" s="49" customFormat="1" x14ac:dyDescent="0.25">
      <c r="A93" s="66"/>
      <c r="B93" s="17"/>
    </row>
    <row r="94" spans="1:4" ht="15.6" x14ac:dyDescent="0.25">
      <c r="A94" s="68"/>
    </row>
    <row r="95" spans="1:4" ht="15.6" x14ac:dyDescent="0.25">
      <c r="A95" s="71"/>
      <c r="B95" s="72"/>
    </row>
    <row r="96" spans="1:4" x14ac:dyDescent="0.25">
      <c r="A96" s="66"/>
      <c r="B96" s="69"/>
      <c r="C96" s="72"/>
    </row>
    <row r="97" spans="1:3" x14ac:dyDescent="0.25">
      <c r="A97" s="66"/>
      <c r="B97" s="69"/>
      <c r="C97" s="66"/>
    </row>
    <row r="98" spans="1:3" x14ac:dyDescent="0.25">
      <c r="A98" s="66"/>
      <c r="B98" s="69"/>
      <c r="C98" s="66"/>
    </row>
    <row r="99" spans="1:3" x14ac:dyDescent="0.25">
      <c r="A99" s="66"/>
      <c r="B99" s="69"/>
      <c r="C99" s="66"/>
    </row>
    <row r="100" spans="1:3" x14ac:dyDescent="0.25">
      <c r="A100" s="66"/>
      <c r="B100" s="69"/>
      <c r="C100" s="66"/>
    </row>
    <row r="101" spans="1:3" x14ac:dyDescent="0.25">
      <c r="A101" s="66"/>
      <c r="B101" s="69"/>
      <c r="C101" s="66"/>
    </row>
    <row r="102" spans="1:3" x14ac:dyDescent="0.25">
      <c r="A102" s="66"/>
      <c r="B102" s="69"/>
      <c r="C102" s="66"/>
    </row>
    <row r="103" spans="1:3" x14ac:dyDescent="0.25">
      <c r="A103" s="66"/>
      <c r="B103" s="69"/>
      <c r="C103" s="66"/>
    </row>
    <row r="104" spans="1:3" x14ac:dyDescent="0.25">
      <c r="A104" s="66"/>
      <c r="B104" s="69"/>
      <c r="C104" s="66"/>
    </row>
    <row r="105" spans="1:3" x14ac:dyDescent="0.25">
      <c r="A105" s="66"/>
      <c r="B105" s="69"/>
      <c r="C105" s="66"/>
    </row>
    <row r="106" spans="1:3" x14ac:dyDescent="0.25">
      <c r="A106" s="66"/>
      <c r="B106" s="69"/>
      <c r="C106" s="66"/>
    </row>
    <row r="107" spans="1:3" x14ac:dyDescent="0.25">
      <c r="A107" s="66"/>
      <c r="B107" s="69"/>
      <c r="C107" s="66"/>
    </row>
    <row r="108" spans="1:3" x14ac:dyDescent="0.25">
      <c r="A108" s="66"/>
      <c r="B108" s="69"/>
      <c r="C108" s="66"/>
    </row>
    <row r="109" spans="1:3" x14ac:dyDescent="0.25">
      <c r="A109" s="66"/>
      <c r="B109" s="69"/>
      <c r="C109" s="66"/>
    </row>
    <row r="110" spans="1:3" x14ac:dyDescent="0.25">
      <c r="A110" s="66"/>
      <c r="B110" s="69"/>
      <c r="C110" s="66"/>
    </row>
    <row r="111" spans="1:3" x14ac:dyDescent="0.25">
      <c r="A111" s="66"/>
      <c r="B111" s="69"/>
      <c r="C111" s="66"/>
    </row>
    <row r="112" spans="1:3" x14ac:dyDescent="0.25">
      <c r="A112" s="66"/>
      <c r="B112" s="69"/>
      <c r="C112" s="66"/>
    </row>
    <row r="113" spans="1:3" x14ac:dyDescent="0.25">
      <c r="A113" s="66"/>
      <c r="B113" s="69"/>
      <c r="C113" s="66"/>
    </row>
    <row r="114" spans="1:3" x14ac:dyDescent="0.25">
      <c r="A114" s="66"/>
      <c r="B114" s="69"/>
      <c r="C114" s="66"/>
    </row>
    <row r="115" spans="1:3" x14ac:dyDescent="0.25">
      <c r="A115" s="66"/>
      <c r="B115" s="69"/>
      <c r="C115" s="66"/>
    </row>
    <row r="116" spans="1:3" x14ac:dyDescent="0.25">
      <c r="A116" s="66"/>
      <c r="B116" s="69"/>
      <c r="C116" s="66"/>
    </row>
    <row r="117" spans="1:3" x14ac:dyDescent="0.25">
      <c r="A117" s="66"/>
      <c r="B117" s="69"/>
      <c r="C117" s="66"/>
    </row>
    <row r="118" spans="1:3" x14ac:dyDescent="0.25">
      <c r="A118" s="66"/>
      <c r="B118" s="69"/>
      <c r="C118" s="66"/>
    </row>
    <row r="119" spans="1:3" x14ac:dyDescent="0.25">
      <c r="A119" s="66"/>
      <c r="B119" s="69"/>
      <c r="C119" s="66"/>
    </row>
    <row r="120" spans="1:3" x14ac:dyDescent="0.25">
      <c r="A120" s="66"/>
      <c r="B120" s="69"/>
      <c r="C120" s="66"/>
    </row>
    <row r="121" spans="1:3" x14ac:dyDescent="0.25">
      <c r="A121" s="66"/>
      <c r="B121" s="69"/>
      <c r="C121" s="66"/>
    </row>
    <row r="122" spans="1:3" x14ac:dyDescent="0.25">
      <c r="A122" s="66"/>
      <c r="B122" s="69"/>
      <c r="C122" s="66"/>
    </row>
    <row r="123" spans="1:3" x14ac:dyDescent="0.25">
      <c r="A123" s="66"/>
      <c r="B123" s="69"/>
      <c r="C123" s="66"/>
    </row>
    <row r="124" spans="1:3" x14ac:dyDescent="0.25">
      <c r="A124" s="66"/>
      <c r="B124" s="69"/>
      <c r="C124" s="66"/>
    </row>
    <row r="125" spans="1:3" x14ac:dyDescent="0.25">
      <c r="A125" s="66"/>
      <c r="B125" s="69"/>
      <c r="C125" s="66"/>
    </row>
    <row r="126" spans="1:3" x14ac:dyDescent="0.25">
      <c r="A126" s="66"/>
      <c r="B126" s="69"/>
      <c r="C126" s="66"/>
    </row>
    <row r="127" spans="1:3" x14ac:dyDescent="0.25">
      <c r="A127" s="66"/>
      <c r="B127" s="69"/>
      <c r="C127" s="66"/>
    </row>
    <row r="128" spans="1:3" x14ac:dyDescent="0.25">
      <c r="A128" s="66"/>
      <c r="B128" s="69"/>
      <c r="C128" s="66"/>
    </row>
    <row r="129" spans="1:3" x14ac:dyDescent="0.25">
      <c r="A129" s="66"/>
      <c r="B129" s="69"/>
      <c r="C129" s="66"/>
    </row>
    <row r="130" spans="1:3" x14ac:dyDescent="0.25">
      <c r="A130" s="66"/>
      <c r="B130" s="69"/>
      <c r="C130" s="66"/>
    </row>
    <row r="131" spans="1:3" x14ac:dyDescent="0.25">
      <c r="A131" s="66"/>
      <c r="B131" s="69"/>
      <c r="C131" s="66"/>
    </row>
    <row r="132" spans="1:3" x14ac:dyDescent="0.25">
      <c r="A132" s="66"/>
      <c r="B132" s="69"/>
      <c r="C132" s="66"/>
    </row>
    <row r="133" spans="1:3" x14ac:dyDescent="0.25">
      <c r="A133" s="66"/>
      <c r="B133" s="69"/>
      <c r="C133" s="66"/>
    </row>
    <row r="134" spans="1:3" x14ac:dyDescent="0.25">
      <c r="A134" s="66"/>
      <c r="B134" s="69"/>
      <c r="C134" s="66"/>
    </row>
    <row r="135" spans="1:3" x14ac:dyDescent="0.25">
      <c r="A135" s="66"/>
      <c r="B135" s="69"/>
      <c r="C135" s="66"/>
    </row>
    <row r="136" spans="1:3" x14ac:dyDescent="0.25">
      <c r="A136" s="66"/>
      <c r="B136" s="69"/>
      <c r="C136" s="66"/>
    </row>
    <row r="137" spans="1:3" x14ac:dyDescent="0.25">
      <c r="A137" s="66"/>
      <c r="B137" s="69"/>
      <c r="C137" s="66"/>
    </row>
    <row r="138" spans="1:3" x14ac:dyDescent="0.25">
      <c r="A138" s="66"/>
      <c r="B138" s="69"/>
      <c r="C138" s="66"/>
    </row>
    <row r="139" spans="1:3" x14ac:dyDescent="0.25">
      <c r="A139" s="66"/>
      <c r="B139" s="69"/>
      <c r="C139" s="66"/>
    </row>
    <row r="140" spans="1:3" x14ac:dyDescent="0.25">
      <c r="A140" s="66"/>
      <c r="B140" s="69"/>
      <c r="C140" s="66"/>
    </row>
    <row r="141" spans="1:3" x14ac:dyDescent="0.25">
      <c r="A141" s="66"/>
      <c r="B141" s="69"/>
      <c r="C141" s="66"/>
    </row>
    <row r="142" spans="1:3" x14ac:dyDescent="0.25">
      <c r="A142" s="66"/>
      <c r="B142" s="69"/>
      <c r="C142" s="66"/>
    </row>
    <row r="143" spans="1:3" x14ac:dyDescent="0.25">
      <c r="A143" s="66"/>
      <c r="B143" s="69"/>
      <c r="C143" s="66"/>
    </row>
    <row r="144" spans="1:3" x14ac:dyDescent="0.25">
      <c r="A144" s="66"/>
      <c r="B144" s="69"/>
      <c r="C144" s="66"/>
    </row>
    <row r="145" spans="1:3" x14ac:dyDescent="0.25">
      <c r="A145" s="66"/>
      <c r="B145" s="69"/>
      <c r="C145" s="66"/>
    </row>
    <row r="146" spans="1:3" x14ac:dyDescent="0.25">
      <c r="A146" s="66"/>
      <c r="B146" s="69"/>
      <c r="C146" s="66"/>
    </row>
    <row r="147" spans="1:3" x14ac:dyDescent="0.25">
      <c r="A147" s="66"/>
      <c r="B147" s="69"/>
      <c r="C147" s="66"/>
    </row>
    <row r="148" spans="1:3" x14ac:dyDescent="0.25">
      <c r="A148" s="66"/>
      <c r="B148" s="69"/>
      <c r="C148" s="66"/>
    </row>
    <row r="149" spans="1:3" x14ac:dyDescent="0.25">
      <c r="A149" s="66"/>
      <c r="B149" s="69"/>
      <c r="C149" s="66"/>
    </row>
    <row r="150" spans="1:3" x14ac:dyDescent="0.25">
      <c r="A150" s="66"/>
      <c r="B150" s="69"/>
      <c r="C150" s="66"/>
    </row>
    <row r="151" spans="1:3" x14ac:dyDescent="0.25">
      <c r="A151" s="66"/>
      <c r="B151" s="69"/>
      <c r="C151" s="66"/>
    </row>
    <row r="152" spans="1:3" x14ac:dyDescent="0.25">
      <c r="A152" s="66"/>
      <c r="B152" s="69"/>
      <c r="C152" s="66"/>
    </row>
    <row r="153" spans="1:3" x14ac:dyDescent="0.25">
      <c r="A153" s="66"/>
      <c r="B153" s="69"/>
      <c r="C153" s="66"/>
    </row>
    <row r="154" spans="1:3" x14ac:dyDescent="0.25">
      <c r="A154" s="66"/>
      <c r="B154" s="69"/>
      <c r="C154" s="66"/>
    </row>
    <row r="155" spans="1:3" x14ac:dyDescent="0.25">
      <c r="A155" s="66"/>
      <c r="B155" s="69"/>
      <c r="C155" s="66"/>
    </row>
    <row r="156" spans="1:3" x14ac:dyDescent="0.25">
      <c r="A156" s="66"/>
      <c r="B156" s="69"/>
      <c r="C156" s="66"/>
    </row>
    <row r="157" spans="1:3" x14ac:dyDescent="0.25">
      <c r="A157" s="66"/>
      <c r="B157" s="69"/>
      <c r="C157" s="66"/>
    </row>
    <row r="158" spans="1:3" x14ac:dyDescent="0.25">
      <c r="A158" s="66"/>
      <c r="B158" s="69"/>
      <c r="C158" s="66"/>
    </row>
    <row r="159" spans="1:3" x14ac:dyDescent="0.25">
      <c r="A159" s="66"/>
      <c r="C159" s="66"/>
    </row>
    <row r="160" spans="1:3" x14ac:dyDescent="0.25">
      <c r="A160" s="66"/>
    </row>
    <row r="161" spans="1:1" x14ac:dyDescent="0.25">
      <c r="A161" s="66"/>
    </row>
    <row r="162" spans="1:1" x14ac:dyDescent="0.25">
      <c r="A162" s="66"/>
    </row>
    <row r="163" spans="1:1" x14ac:dyDescent="0.25">
      <c r="A163" s="66"/>
    </row>
    <row r="164" spans="1:1" x14ac:dyDescent="0.25">
      <c r="A164" s="66"/>
    </row>
    <row r="165" spans="1:1" x14ac:dyDescent="0.25">
      <c r="A165" s="66"/>
    </row>
    <row r="166" spans="1:1" x14ac:dyDescent="0.25">
      <c r="A166" s="66"/>
    </row>
    <row r="167" spans="1:1" x14ac:dyDescent="0.25">
      <c r="A167" s="66"/>
    </row>
    <row r="168" spans="1:1" x14ac:dyDescent="0.25">
      <c r="A168" s="66"/>
    </row>
    <row r="169" spans="1:1" x14ac:dyDescent="0.25">
      <c r="A169" s="66"/>
    </row>
    <row r="170" spans="1:1" x14ac:dyDescent="0.25">
      <c r="A170" s="66"/>
    </row>
    <row r="171" spans="1:1" x14ac:dyDescent="0.25">
      <c r="A171" s="66"/>
    </row>
    <row r="172" spans="1:1" x14ac:dyDescent="0.25">
      <c r="A172" s="66"/>
    </row>
    <row r="173" spans="1:1" x14ac:dyDescent="0.25">
      <c r="A173" s="66"/>
    </row>
    <row r="174" spans="1:1" x14ac:dyDescent="0.25">
      <c r="A174" s="66"/>
    </row>
    <row r="175" spans="1:1" x14ac:dyDescent="0.25">
      <c r="A175" s="66"/>
    </row>
    <row r="176" spans="1:1" x14ac:dyDescent="0.25">
      <c r="A176" s="66"/>
    </row>
    <row r="177" spans="1:1" x14ac:dyDescent="0.25">
      <c r="A177" s="66"/>
    </row>
    <row r="178" spans="1:1" x14ac:dyDescent="0.25">
      <c r="A178" s="66"/>
    </row>
    <row r="179" spans="1:1" x14ac:dyDescent="0.25">
      <c r="A179" s="66"/>
    </row>
    <row r="180" spans="1:1" x14ac:dyDescent="0.25">
      <c r="A180" s="66"/>
    </row>
    <row r="181" spans="1:1" x14ac:dyDescent="0.25">
      <c r="A181" s="66"/>
    </row>
    <row r="182" spans="1:1" x14ac:dyDescent="0.25">
      <c r="A182" s="66"/>
    </row>
    <row r="183" spans="1:1" x14ac:dyDescent="0.25">
      <c r="A183" s="66"/>
    </row>
    <row r="184" spans="1:1" x14ac:dyDescent="0.25">
      <c r="A184" s="66"/>
    </row>
    <row r="185" spans="1:1" x14ac:dyDescent="0.25">
      <c r="A185" s="66"/>
    </row>
    <row r="186" spans="1:1" x14ac:dyDescent="0.25">
      <c r="A186" s="66"/>
    </row>
    <row r="187" spans="1:1" x14ac:dyDescent="0.25">
      <c r="A187" s="66"/>
    </row>
    <row r="188" spans="1:1" x14ac:dyDescent="0.25">
      <c r="A188" s="66"/>
    </row>
    <row r="189" spans="1:1" x14ac:dyDescent="0.25">
      <c r="A189" s="66"/>
    </row>
    <row r="190" spans="1:1" x14ac:dyDescent="0.25">
      <c r="A190" s="66"/>
    </row>
    <row r="191" spans="1:1" x14ac:dyDescent="0.25">
      <c r="A191" s="66"/>
    </row>
    <row r="192" spans="1:1" x14ac:dyDescent="0.25">
      <c r="A192" s="66"/>
    </row>
    <row r="193" spans="1:1" x14ac:dyDescent="0.25">
      <c r="A193" s="66"/>
    </row>
    <row r="194" spans="1:1" x14ac:dyDescent="0.25">
      <c r="A194" s="66"/>
    </row>
    <row r="195" spans="1:1" x14ac:dyDescent="0.25">
      <c r="A195" s="66"/>
    </row>
    <row r="196" spans="1:1" x14ac:dyDescent="0.25">
      <c r="A196" s="66"/>
    </row>
    <row r="197" spans="1:1" x14ac:dyDescent="0.25">
      <c r="A197" s="66"/>
    </row>
    <row r="198" spans="1:1" x14ac:dyDescent="0.25">
      <c r="A198" s="66"/>
    </row>
    <row r="199" spans="1:1" x14ac:dyDescent="0.25">
      <c r="A199" s="66"/>
    </row>
    <row r="200" spans="1:1" x14ac:dyDescent="0.25">
      <c r="A200" s="66"/>
    </row>
    <row r="201" spans="1:1" x14ac:dyDescent="0.25">
      <c r="A201" s="66"/>
    </row>
    <row r="202" spans="1:1" x14ac:dyDescent="0.25">
      <c r="A202" s="66"/>
    </row>
    <row r="203" spans="1:1" x14ac:dyDescent="0.25">
      <c r="A203" s="66"/>
    </row>
    <row r="204" spans="1:1" x14ac:dyDescent="0.25">
      <c r="A204" s="66"/>
    </row>
    <row r="205" spans="1:1" x14ac:dyDescent="0.25">
      <c r="A205" s="66"/>
    </row>
    <row r="206" spans="1:1" x14ac:dyDescent="0.25">
      <c r="A206" s="66"/>
    </row>
    <row r="207" spans="1:1" x14ac:dyDescent="0.25">
      <c r="A207" s="66"/>
    </row>
    <row r="208" spans="1:1" x14ac:dyDescent="0.25">
      <c r="A208" s="66"/>
    </row>
    <row r="209" spans="1:1" x14ac:dyDescent="0.25">
      <c r="A209" s="66"/>
    </row>
    <row r="210" spans="1:1" x14ac:dyDescent="0.25">
      <c r="A210" s="66"/>
    </row>
    <row r="211" spans="1:1" x14ac:dyDescent="0.25">
      <c r="A211" s="66"/>
    </row>
    <row r="212" spans="1:1" x14ac:dyDescent="0.25">
      <c r="A212" s="66"/>
    </row>
    <row r="213" spans="1:1" x14ac:dyDescent="0.25">
      <c r="A213" s="66"/>
    </row>
    <row r="214" spans="1:1" x14ac:dyDescent="0.25">
      <c r="A214" s="66"/>
    </row>
    <row r="215" spans="1:1" x14ac:dyDescent="0.25">
      <c r="A215" s="66"/>
    </row>
    <row r="216" spans="1:1" x14ac:dyDescent="0.25">
      <c r="A216" s="66"/>
    </row>
    <row r="217" spans="1:1" x14ac:dyDescent="0.25">
      <c r="A217" s="66"/>
    </row>
    <row r="218" spans="1:1" x14ac:dyDescent="0.25">
      <c r="A218" s="66"/>
    </row>
    <row r="219" spans="1:1" x14ac:dyDescent="0.25">
      <c r="A219" s="66"/>
    </row>
    <row r="220" spans="1:1" x14ac:dyDescent="0.25">
      <c r="A220" s="66"/>
    </row>
    <row r="221" spans="1:1" x14ac:dyDescent="0.25">
      <c r="A221" s="66"/>
    </row>
    <row r="222" spans="1:1" x14ac:dyDescent="0.25">
      <c r="A222" s="66"/>
    </row>
    <row r="223" spans="1:1" x14ac:dyDescent="0.25">
      <c r="A223" s="66"/>
    </row>
    <row r="224" spans="1:1" x14ac:dyDescent="0.25">
      <c r="A224" s="66"/>
    </row>
    <row r="225" spans="1:1" x14ac:dyDescent="0.25">
      <c r="A225" s="66"/>
    </row>
  </sheetData>
  <sheetProtection password="CF5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topLeftCell="B1" workbookViewId="0">
      <pane ySplit="4" topLeftCell="A5" activePane="bottomLeft" state="frozen"/>
      <selection pane="bottomLeft" activeCell="D5" sqref="D5"/>
    </sheetView>
  </sheetViews>
  <sheetFormatPr defaultColWidth="0" defaultRowHeight="13.2" x14ac:dyDescent="0.25"/>
  <cols>
    <col min="1" max="1" width="14.33203125" hidden="1" customWidth="1"/>
    <col min="2" max="2" width="2.5546875" customWidth="1"/>
    <col min="3" max="3" width="12.6640625" customWidth="1"/>
    <col min="4" max="4" width="18" customWidth="1"/>
    <col min="5" max="5" width="30.5546875" customWidth="1"/>
    <col min="6" max="6" width="28.44140625" hidden="1" customWidth="1"/>
    <col min="7" max="8" width="18.33203125" customWidth="1"/>
    <col min="9" max="9" width="16.109375" hidden="1" customWidth="1"/>
    <col min="10" max="10" width="18.5546875" hidden="1" customWidth="1"/>
    <col min="11" max="11" width="9.109375" customWidth="1"/>
    <col min="12" max="17" width="9.109375" hidden="1" customWidth="1"/>
    <col min="18" max="25" width="6.44140625" hidden="1" customWidth="1"/>
    <col min="26" max="255" width="9.109375" hidden="1" customWidth="1"/>
    <col min="256" max="16384" width="2" hidden="1"/>
  </cols>
  <sheetData>
    <row r="1" spans="1:25" ht="15.6" x14ac:dyDescent="0.3">
      <c r="A1">
        <f>IF(ISERR(A2),0,IF(A3=1,1,0))</f>
        <v>0</v>
      </c>
      <c r="C1" s="129" t="s">
        <v>162</v>
      </c>
    </row>
    <row r="2" spans="1:25" ht="34.5" customHeight="1" x14ac:dyDescent="0.25">
      <c r="A2">
        <f>SUM(M5:M54)</f>
        <v>0</v>
      </c>
      <c r="C2" s="171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В столбец D внесите список наименований 7-х классов Вашей образовательной организации. Если 7-й класс у Вас единственный, укажите НЕТ.</v>
      </c>
      <c r="D2" s="171"/>
      <c r="E2" s="171"/>
      <c r="F2" s="171"/>
      <c r="G2" s="171"/>
      <c r="H2" s="171"/>
      <c r="I2" s="171"/>
      <c r="J2" s="171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5">
      <c r="A3">
        <f>IF(PRODUCT(U5:U54)=0,0,1)*IF(LEN(D5)&gt;0,1,0)</f>
        <v>0</v>
      </c>
      <c r="C3" s="172" t="s">
        <v>191</v>
      </c>
      <c r="D3" s="173"/>
      <c r="E3" s="185" t="s">
        <v>409</v>
      </c>
      <c r="F3" s="174" t="s">
        <v>243</v>
      </c>
      <c r="G3" s="176" t="s">
        <v>278</v>
      </c>
      <c r="H3" s="177"/>
      <c r="I3" s="176" t="s">
        <v>244</v>
      </c>
      <c r="J3" s="177"/>
      <c r="O3">
        <f>LARGE(O5:O54,1)</f>
        <v>0</v>
      </c>
    </row>
    <row r="4" spans="1:25" ht="30" x14ac:dyDescent="0.25">
      <c r="C4" s="126" t="s">
        <v>192</v>
      </c>
      <c r="D4" s="155" t="s">
        <v>247</v>
      </c>
      <c r="E4" s="186"/>
      <c r="F4" s="175"/>
      <c r="G4" s="148" t="s">
        <v>237</v>
      </c>
      <c r="H4" s="148" t="s">
        <v>238</v>
      </c>
      <c r="I4" s="148" t="s">
        <v>237</v>
      </c>
      <c r="J4" s="148" t="s">
        <v>238</v>
      </c>
      <c r="Q4" t="s">
        <v>207</v>
      </c>
      <c r="R4" s="106" t="s">
        <v>239</v>
      </c>
      <c r="S4" s="106" t="s">
        <v>240</v>
      </c>
      <c r="T4" s="106" t="s">
        <v>241</v>
      </c>
    </row>
    <row r="5" spans="1:25" ht="15" x14ac:dyDescent="0.25">
      <c r="C5" s="127">
        <f>служ!$B$9</f>
        <v>7</v>
      </c>
      <c r="D5" s="147"/>
      <c r="E5" s="153"/>
      <c r="F5" s="153"/>
      <c r="G5" s="153"/>
      <c r="H5" s="153"/>
      <c r="I5" s="153"/>
      <c r="J5" s="153"/>
      <c r="L5">
        <f t="shared" ref="L5:L36" si="0">IF(ISBLANK(D5),0,1)</f>
        <v>0</v>
      </c>
      <c r="M5">
        <f t="shared" ref="M5:M36" si="1">D5</f>
        <v>0</v>
      </c>
      <c r="N5" t="str">
        <f t="shared" ref="N5:N36" si="2">TRIM(CLEAN(D5))</f>
        <v/>
      </c>
      <c r="O5">
        <f>IF(L5&lt;&gt;0,1,0)</f>
        <v>0</v>
      </c>
      <c r="P5">
        <v>1</v>
      </c>
      <c r="Q5" t="str">
        <f t="shared" ref="Q5:Q37" si="3">IF(P5&lt;=$O$3,INDEX(N$5:N$54,MATCH(P5,O$5:O$54,0)),"")</f>
        <v/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e">
        <f>INDEX('Перечень учебников'!$H:$H,MATCH(Классы!E5,'Перечень учебников'!$K:$K,0))</f>
        <v>#N/A</v>
      </c>
      <c r="X5" t="e">
        <f>INDEX('Перечень учебников'!$H:$H,MATCH(Классы!F5,'Перечень учебников'!$K:$K,0))</f>
        <v>#N/A</v>
      </c>
    </row>
    <row r="6" spans="1:25" ht="15" x14ac:dyDescent="0.25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5">
      <c r="C7" s="127">
        <f>служ!$B$9</f>
        <v>7</v>
      </c>
      <c r="D7" s="128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5">
      <c r="C8" s="127">
        <f>служ!$B$9</f>
        <v>7</v>
      </c>
      <c r="D8" s="128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5">
      <c r="C9" s="127">
        <f>служ!$B$9</f>
        <v>7</v>
      </c>
      <c r="D9" s="128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5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5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5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5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5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5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5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5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5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5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5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5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5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5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5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5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5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5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5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5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5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5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5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5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5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5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5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5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5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5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5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5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5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5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5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5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5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5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5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5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5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5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5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5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5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5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2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D3" sqref="D3:G3"/>
    </sheetView>
  </sheetViews>
  <sheetFormatPr defaultColWidth="0.88671875" defaultRowHeight="15" zeroHeight="1" x14ac:dyDescent="0.25"/>
  <cols>
    <col min="1" max="1" width="4.44140625" style="39" hidden="1" customWidth="1"/>
    <col min="2" max="2" width="5.44140625" style="39" customWidth="1"/>
    <col min="3" max="3" width="7.5546875" style="39" customWidth="1"/>
    <col min="4" max="4" width="11.44140625" style="39" customWidth="1"/>
    <col min="5" max="5" width="20.88671875" style="39" hidden="1" customWidth="1"/>
    <col min="6" max="6" width="11.44140625" style="39" hidden="1" customWidth="1"/>
    <col min="7" max="27" width="8" style="39" customWidth="1"/>
    <col min="28" max="30" width="8" style="39" hidden="1" customWidth="1"/>
    <col min="31" max="33" width="8.109375" style="39" hidden="1" customWidth="1"/>
    <col min="34" max="46" width="6.109375" style="39" hidden="1" customWidth="1"/>
    <col min="47" max="47" width="8.6640625" style="108" hidden="1" customWidth="1"/>
    <col min="48" max="49" width="9.44140625" style="109" hidden="1" customWidth="1"/>
    <col min="50" max="51" width="4.88671875" style="107" hidden="1" customWidth="1"/>
    <col min="52" max="52" width="14.44140625" style="107" hidden="1" customWidth="1"/>
    <col min="53" max="62" width="4.33203125" style="107" hidden="1" customWidth="1"/>
    <col min="63" max="63" width="4.88671875" style="107" hidden="1" customWidth="1"/>
    <col min="64" max="72" width="4.33203125" style="107" hidden="1" customWidth="1"/>
    <col min="73" max="93" width="3" style="39" hidden="1" customWidth="1"/>
    <col min="94" max="95" width="3.33203125" style="39" hidden="1" customWidth="1"/>
    <col min="96" max="96" width="17.6640625" style="39" customWidth="1"/>
    <col min="97" max="97" width="3.6640625" style="39" customWidth="1"/>
    <col min="98" max="98" width="24.6640625" style="39" customWidth="1"/>
    <col min="99" max="99" width="6.6640625" style="39" customWidth="1"/>
    <col min="100" max="100" width="3.5546875" style="39" hidden="1" customWidth="1"/>
    <col min="101" max="103" width="3.6640625" style="39" hidden="1" customWidth="1"/>
    <col min="104" max="104" width="0.109375" style="39" customWidth="1"/>
    <col min="105" max="254" width="3.6640625" style="39" hidden="1" customWidth="1"/>
    <col min="255" max="255" width="0" style="39" hidden="1" customWidth="1"/>
    <col min="256" max="16384" width="0.88671875" style="39"/>
  </cols>
  <sheetData>
    <row r="1" spans="1:104" s="18" customFormat="1" ht="15.75" customHeight="1" x14ac:dyDescent="0.3">
      <c r="A1" s="18">
        <f>IF(AND(AU9=AU1,AZ9=AU1,Протокол!A3=1,OR(AX9&gt;0,AY9&gt;0)),1,0)</f>
        <v>0</v>
      </c>
      <c r="C1" s="156" t="s">
        <v>162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6" x14ac:dyDescent="0.25">
      <c r="A2" s="18">
        <f>SUM(D7:AT7,CR7:CT7)</f>
        <v>0</v>
      </c>
      <c r="C2" s="181" t="str">
        <f>служ!B10&amp;" "&amp;служ!B11</f>
        <v>Проверочная работа по биологии 7 класс (по программе 6 класса)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</row>
    <row r="3" spans="1:104" s="2" customFormat="1" ht="21" customHeight="1" x14ac:dyDescent="0.25">
      <c r="A3" s="18">
        <f>IF(AND(OR(LEN(D3)=9,),OR(MID(D3,1,3)="sch",MID(D3,1,3)="spo",MID(D3,1,3)="ksh",MID(D3,1,3)="khs"),IF(ISERR(AU3),0,AU3)),1,0)</f>
        <v>0</v>
      </c>
      <c r="C3" s="14" t="s">
        <v>169</v>
      </c>
      <c r="D3" s="179" t="s">
        <v>214</v>
      </c>
      <c r="E3" s="180"/>
      <c r="F3" s="180"/>
      <c r="G3" s="180"/>
      <c r="H3" s="122" t="str">
        <f>IF(A3=0,"Введенный логин некорректен. Уточните.","")</f>
        <v>Введенный логин некорректен. Уточните.</v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0</v>
      </c>
      <c r="AV3" s="83">
        <f>VALUE(MID(D3,4,2))</f>
        <v>0</v>
      </c>
      <c r="AW3" s="83"/>
    </row>
    <row r="4" spans="1:104" s="18" customFormat="1" ht="15.75" hidden="1" customHeight="1" x14ac:dyDescent="0.3">
      <c r="A4" s="18">
        <f>Классы!A1</f>
        <v>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5"/>
    <row r="6" spans="1:104" s="18" customFormat="1" ht="27" hidden="1" customHeight="1" x14ac:dyDescent="0.3">
      <c r="A6" s="18">
        <f>IF(B6=служ!I3,0,1)</f>
        <v>1</v>
      </c>
      <c r="B6" s="178" t="s">
        <v>95</v>
      </c>
      <c r="C6" s="178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0</v>
      </c>
      <c r="X6" s="2">
        <f>Классы!O3</f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3">
      <c r="B7" s="11"/>
      <c r="D7" s="18">
        <f>SUM(D512:D1011)</f>
        <v>0</v>
      </c>
      <c r="F7" s="18">
        <f t="shared" ref="F7:AT7" si="0">SUM(F512:F1011)</f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  <c r="J7" s="18">
        <f t="shared" si="0"/>
        <v>0</v>
      </c>
      <c r="K7" s="18">
        <f t="shared" si="0"/>
        <v>0</v>
      </c>
      <c r="L7" s="18">
        <f t="shared" si="0"/>
        <v>0</v>
      </c>
      <c r="M7" s="18">
        <f t="shared" si="0"/>
        <v>0</v>
      </c>
      <c r="N7" s="18">
        <f t="shared" si="0"/>
        <v>0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0</v>
      </c>
    </row>
    <row r="8" spans="1:104" s="18" customFormat="1" ht="21" customHeight="1" x14ac:dyDescent="0.3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Вернитесь к заполнению листа Классы.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2</v>
      </c>
      <c r="BL8" s="19">
        <f>служ!C38</f>
        <v>2</v>
      </c>
      <c r="BM8" s="19">
        <f>служ!D38</f>
        <v>1</v>
      </c>
      <c r="BN8" s="19">
        <f>служ!E38</f>
        <v>1</v>
      </c>
      <c r="BO8" s="19">
        <f>служ!F38</f>
        <v>1</v>
      </c>
      <c r="BP8" s="19">
        <f>служ!G38</f>
        <v>2</v>
      </c>
      <c r="BQ8" s="19">
        <f>служ!H38</f>
        <v>1</v>
      </c>
      <c r="BR8" s="19">
        <f>служ!I38</f>
        <v>1</v>
      </c>
      <c r="BS8" s="19">
        <f>служ!J38</f>
        <v>2</v>
      </c>
      <c r="BT8" s="19">
        <f>служ!K38</f>
        <v>2</v>
      </c>
      <c r="BU8" s="19">
        <f>служ!L38</f>
        <v>2</v>
      </c>
      <c r="BV8" s="19">
        <f>служ!C42</f>
        <v>2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5">
      <c r="A9" s="102"/>
      <c r="B9" s="23" t="s">
        <v>4</v>
      </c>
      <c r="C9" s="29" t="s">
        <v>164</v>
      </c>
      <c r="D9" s="105" t="s">
        <v>215</v>
      </c>
      <c r="E9" s="29"/>
      <c r="F9" s="105" t="s">
        <v>208</v>
      </c>
      <c r="G9" s="29" t="str">
        <f>служ!C32&amp;"
"&amp;служ!C34&amp;"б"</f>
        <v>1(1)
1б</v>
      </c>
      <c r="H9" s="29" t="str">
        <f>служ!D32&amp;"
"&amp;служ!D34&amp;"б"</f>
        <v>1(2)
1б</v>
      </c>
      <c r="I9" s="29" t="str">
        <f>служ!E32&amp;"
"&amp;служ!E34&amp;"б"</f>
        <v>1(3)
1б</v>
      </c>
      <c r="J9" s="29" t="str">
        <f>служ!F32&amp;"
"&amp;служ!F34&amp;"б"</f>
        <v>2(1)
1б</v>
      </c>
      <c r="K9" s="29" t="str">
        <f>служ!G32&amp;"
"&amp;служ!G34&amp;"б"</f>
        <v>2(2)
1б</v>
      </c>
      <c r="L9" s="29" t="str">
        <f>служ!H32&amp;"
"&amp;служ!H34&amp;"б"</f>
        <v>3(1)
1б</v>
      </c>
      <c r="M9" s="29" t="str">
        <f>служ!I32&amp;"
"&amp;служ!I34&amp;"б"</f>
        <v>3(2)
1б</v>
      </c>
      <c r="N9" s="29" t="str">
        <f>служ!J32&amp;"
"&amp;служ!J34&amp;"б"</f>
        <v>3(3)
1б</v>
      </c>
      <c r="O9" s="29" t="str">
        <f>служ!K32&amp;"
"&amp;служ!K34&amp;"б"</f>
        <v>3(4)
1б</v>
      </c>
      <c r="P9" s="29" t="str">
        <f>служ!L32&amp;"
"&amp;служ!L34&amp;"б"</f>
        <v>4
2б</v>
      </c>
      <c r="Q9" s="29" t="str">
        <f>служ!C36&amp;"
"&amp;служ!C38&amp;"б"</f>
        <v>5(1)
2б</v>
      </c>
      <c r="R9" s="29" t="str">
        <f>служ!D36&amp;"
"&amp;служ!D38&amp;"б"</f>
        <v>5(2)
1б</v>
      </c>
      <c r="S9" s="29" t="str">
        <f>служ!E36&amp;"
"&amp;служ!E38&amp;"б"</f>
        <v>5(3)
1б</v>
      </c>
      <c r="T9" s="29" t="str">
        <f>служ!F36&amp;"
"&amp;служ!F38&amp;"б"</f>
        <v>6
1б</v>
      </c>
      <c r="U9" s="29" t="str">
        <f>служ!G36&amp;"
"&amp;служ!G38&amp;"б"</f>
        <v>7
2б</v>
      </c>
      <c r="V9" s="29" t="str">
        <f>служ!H36&amp;"
"&amp;служ!H38&amp;"б"</f>
        <v>8(1)
1б</v>
      </c>
      <c r="W9" s="29" t="str">
        <f>служ!I36&amp;"
"&amp;служ!I38&amp;"б"</f>
        <v>8(2)
1б</v>
      </c>
      <c r="X9" s="29" t="str">
        <f>служ!J36&amp;"
"&amp;служ!J38&amp;"б"</f>
        <v>8(3)
2б</v>
      </c>
      <c r="Y9" s="29" t="str">
        <f>служ!K36&amp;"
"&amp;служ!K38&amp;"б"</f>
        <v>9
2б</v>
      </c>
      <c r="Z9" s="29" t="str">
        <f>служ!L36&amp;"
"&amp;служ!L38&amp;"б"</f>
        <v>10(1)
2б</v>
      </c>
      <c r="AA9" s="29" t="str">
        <f>служ!C40&amp;"
"&amp;служ!C42&amp;"б"</f>
        <v>10(2)
2б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0</v>
      </c>
      <c r="AX9" s="25">
        <f t="shared" si="1"/>
        <v>0</v>
      </c>
      <c r="AY9" s="25">
        <f t="shared" si="1"/>
        <v>0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1:1(1)</v>
      </c>
      <c r="BC9" s="22" t="str">
        <f>служ!D33&amp;":"&amp;служ!D32</f>
        <v>2:1(2)</v>
      </c>
      <c r="BD9" s="22" t="str">
        <f>служ!E33&amp;":"&amp;служ!E32</f>
        <v>3:1(3)</v>
      </c>
      <c r="BE9" s="22" t="str">
        <f>служ!F33&amp;":"&amp;служ!F32</f>
        <v>4:2(1)</v>
      </c>
      <c r="BF9" s="22" t="str">
        <f>служ!G33&amp;":"&amp;служ!G32</f>
        <v>5:2(2)</v>
      </c>
      <c r="BG9" s="22" t="str">
        <f>служ!H33&amp;":"&amp;служ!H32</f>
        <v>6:3(1)</v>
      </c>
      <c r="BH9" s="22" t="str">
        <f>служ!I33&amp;":"&amp;служ!I32</f>
        <v>7:3(2)</v>
      </c>
      <c r="BI9" s="22" t="str">
        <f>служ!J33&amp;":"&amp;служ!J32</f>
        <v>8:3(3)</v>
      </c>
      <c r="BJ9" s="22" t="str">
        <f>служ!K33&amp;":"&amp;служ!K32</f>
        <v>9:3(4)</v>
      </c>
      <c r="BK9" s="22" t="str">
        <f>служ!L33&amp;":"&amp;служ!L32</f>
        <v>10:4</v>
      </c>
      <c r="BL9" s="22" t="str">
        <f>служ!C37&amp;":"&amp;служ!C36</f>
        <v>11:5(1)</v>
      </c>
      <c r="BM9" s="22" t="str">
        <f>служ!D37&amp;":"&amp;служ!D36</f>
        <v>12:5(2)</v>
      </c>
      <c r="BN9" s="22" t="str">
        <f>служ!E37&amp;":"&amp;служ!E36</f>
        <v>13:5(3)</v>
      </c>
      <c r="BO9" s="22" t="str">
        <f>служ!F37&amp;":"&amp;служ!F36</f>
        <v>14:6</v>
      </c>
      <c r="BP9" s="22" t="str">
        <f>служ!G37&amp;":"&amp;служ!G36</f>
        <v>16:7</v>
      </c>
      <c r="BQ9" s="22" t="str">
        <f>служ!H37&amp;":"&amp;служ!H36</f>
        <v>16:8(1)</v>
      </c>
      <c r="BR9" s="22" t="str">
        <f>служ!I37&amp;":"&amp;служ!I36</f>
        <v>17:8(2)</v>
      </c>
      <c r="BS9" s="22" t="str">
        <f>служ!J37&amp;":"&amp;служ!J36</f>
        <v>18:8(3)</v>
      </c>
      <c r="BT9" s="22" t="str">
        <f>служ!K37&amp;":"&amp;служ!K36</f>
        <v>19:9</v>
      </c>
      <c r="BU9" s="22" t="str">
        <f>служ!L37&amp;":"&amp;служ!L36</f>
        <v>20:10(1)</v>
      </c>
      <c r="BV9" s="22" t="str">
        <f>служ!C41&amp;":"&amp;служ!C40</f>
        <v>21:10(2)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0</v>
      </c>
      <c r="CQ9" s="18">
        <f>SUM(CQ10:CQ509)</f>
        <v>500</v>
      </c>
      <c r="CR9" s="29" t="s">
        <v>197</v>
      </c>
      <c r="CS9" s="105" t="s">
        <v>183</v>
      </c>
      <c r="CT9" s="124" t="s">
        <v>410</v>
      </c>
      <c r="CU9" s="105" t="s">
        <v>182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5">
      <c r="B10" s="103">
        <v>1</v>
      </c>
      <c r="C10" s="23">
        <v>70001</v>
      </c>
      <c r="D10" s="104"/>
      <c r="E10" s="142"/>
      <c r="F10" s="143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0</v>
      </c>
      <c r="AX10" s="138">
        <f>IF(OR(F10="",F10=служ!$AF$3),0,1)</f>
        <v>0</v>
      </c>
      <c r="AY10" s="138">
        <f>IF(OR(D10="",D10=служ!$AF$3),0,1)</f>
        <v>0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0</v>
      </c>
      <c r="CQ10" s="2">
        <v>1</v>
      </c>
      <c r="CR10" s="135"/>
      <c r="CS10" s="135"/>
      <c r="CT10" s="135"/>
      <c r="CU10" s="141" t="str">
        <f>IF(AND(AX10=1,AY10=1),SUM(G10:AT10),IF(AY10=1,SUM(G10:AT10),IF(AX10=1,SUM(Y10:AC10),"")))</f>
        <v/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5">
      <c r="B11" s="103">
        <v>2</v>
      </c>
      <c r="C11" s="23">
        <v>70002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5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5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5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5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5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5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5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5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5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5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5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5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5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5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5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5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5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5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5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5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5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5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5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5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5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5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5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5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5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5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5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5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5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5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5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5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5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5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5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5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5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5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5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5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5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5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5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5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5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5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5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5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5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5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5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5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5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5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5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5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5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5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5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5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5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5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5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5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5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5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5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5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5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5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5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5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5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5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5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5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5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5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5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5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5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5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5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5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5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5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5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5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5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5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5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5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5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5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5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5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5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5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5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5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5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5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5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5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5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5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5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5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5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5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5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5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5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5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5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5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5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5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5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5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5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5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5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5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5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5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5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5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5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5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5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5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5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5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5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5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5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5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5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5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5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5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5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5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5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5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5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5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5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5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5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5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5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5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5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5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5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5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5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5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5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5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5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5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5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5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5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5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5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5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5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5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5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5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5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5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5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5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5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5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5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5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5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5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5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5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5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5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5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5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5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5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5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5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5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5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5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5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5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5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5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5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5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5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5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5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5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5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5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5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5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5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5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5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5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5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5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5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5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5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5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5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5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5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5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5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5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5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5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5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5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5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5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5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5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5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5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5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5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5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5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5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5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5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5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5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5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5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5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5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5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5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5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5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5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5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5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5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5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5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5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5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5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5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5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5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5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5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5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5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5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5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5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5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5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5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5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5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5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5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5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5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5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5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5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5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5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5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5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5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5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5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5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5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5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5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5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5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5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5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5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5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5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5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5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5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5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5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5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5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5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5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5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5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5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5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5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5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5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5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5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5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5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5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5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5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5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5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5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5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5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5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5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5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5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5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5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5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5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5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5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5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5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5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5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5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5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5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5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5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5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5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5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5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5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5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5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5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5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5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5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5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5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5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5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5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5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5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5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5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5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5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5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5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5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5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5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5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5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5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5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5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5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5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5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5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5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5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5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5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5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5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5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5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5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5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5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5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5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5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5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5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5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5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5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5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5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5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5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5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5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5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5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5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5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5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5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5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5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5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5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5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5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5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5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5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5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5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5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5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5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5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5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5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5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5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5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5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5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5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5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5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5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5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5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5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5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5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5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5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5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5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5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5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5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5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5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5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5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5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5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5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5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5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5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5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5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5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5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5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5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5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5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5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5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5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5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5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5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5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5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5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5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5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5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5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5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5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5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5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5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5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5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5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5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3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5">
      <c r="D512" s="39">
        <f>D10</f>
        <v>0</v>
      </c>
      <c r="F512" s="39">
        <f t="shared" ref="F512:Y512" si="93">F10</f>
        <v>0</v>
      </c>
      <c r="G512" s="39">
        <f t="shared" si="93"/>
        <v>0</v>
      </c>
      <c r="H512" s="39">
        <f t="shared" si="93"/>
        <v>0</v>
      </c>
      <c r="I512" s="39">
        <f t="shared" si="93"/>
        <v>0</v>
      </c>
      <c r="J512" s="39">
        <f t="shared" si="93"/>
        <v>0</v>
      </c>
      <c r="K512" s="39">
        <f t="shared" si="93"/>
        <v>0</v>
      </c>
      <c r="L512" s="39">
        <f t="shared" si="93"/>
        <v>0</v>
      </c>
      <c r="M512" s="39">
        <f t="shared" si="93"/>
        <v>0</v>
      </c>
      <c r="N512" s="39">
        <f t="shared" si="93"/>
        <v>0</v>
      </c>
      <c r="O512" s="39">
        <f t="shared" si="93"/>
        <v>0</v>
      </c>
      <c r="P512" s="39">
        <f t="shared" si="93"/>
        <v>0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>
        <f t="shared" ref="CR512:CR575" si="95">CR10</f>
        <v>0</v>
      </c>
      <c r="CS512" s="39">
        <f t="shared" ref="CS512:CT531" si="96">CS10</f>
        <v>0</v>
      </c>
      <c r="CT512" s="39">
        <f t="shared" si="96"/>
        <v>0</v>
      </c>
    </row>
    <row r="513" spans="4:98" ht="15" hidden="1" customHeight="1" x14ac:dyDescent="0.25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5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5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5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5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5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5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5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5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5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5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5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5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5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5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5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5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5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5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5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5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5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5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5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5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5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5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5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5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5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5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5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5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5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5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5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5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5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5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5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5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5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5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5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5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5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5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5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5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5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5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5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5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5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5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5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5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5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5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5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5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5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5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5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5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5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5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5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5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5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5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5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5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5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5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5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5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5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5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5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5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5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5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5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5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5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5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5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5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5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5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5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5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5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5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5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5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5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5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5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5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5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5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5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5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5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5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5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5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5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5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5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5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5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5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5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5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5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5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5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5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5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5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5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5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5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5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5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5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5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5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5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5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5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5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5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5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5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5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5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5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5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5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5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5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5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5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5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5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5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5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5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5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5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5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5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5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5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5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5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5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5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5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5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5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5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5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5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5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5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5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5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5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5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5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5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5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5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5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5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5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5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5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5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5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5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5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5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5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5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5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5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5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5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5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5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5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5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5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5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5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5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5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5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5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5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5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5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5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5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5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5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5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5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5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5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5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5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5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5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5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5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5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5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5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5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5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5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5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5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5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5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5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5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5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5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5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5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5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5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5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5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5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5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5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5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5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5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5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5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5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5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5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5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5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5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5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5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5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5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5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5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5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5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5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5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5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5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5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5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5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5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5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5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5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5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5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5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5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5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5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5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5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5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5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5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5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5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5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5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5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5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5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5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5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5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5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5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5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5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5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5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5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5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5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5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5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5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5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5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5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5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5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5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5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5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5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5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5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5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5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5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5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5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5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5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5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5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5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5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5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5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5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5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5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5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5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5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5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5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5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5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5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5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5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5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5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5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5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5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5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5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5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5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5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5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5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5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5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5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5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5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5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5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5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5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5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5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5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5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5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5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5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5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5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5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5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5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5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5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5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5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5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5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5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5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5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5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5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5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5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5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5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5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5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5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5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5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5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5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5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5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5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5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5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5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5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5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5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5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5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5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5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5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5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5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5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5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5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5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5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5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5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5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5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5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5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5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5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5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5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5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5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5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5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5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5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5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5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5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5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5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5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5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5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5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5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5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5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5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5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5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5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5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5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5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5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5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5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5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5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5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5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5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5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5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5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5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5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5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5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5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5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5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5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5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5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5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5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5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5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5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5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5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5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5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5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5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5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5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5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5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5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5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5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5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5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5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5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5"/>
    <row r="1013" spans="4:98" hidden="1" x14ac:dyDescent="0.25"/>
    <row r="1014" spans="4:98" hidden="1" x14ac:dyDescent="0.25"/>
    <row r="1015" spans="4:98" hidden="1" x14ac:dyDescent="0.25"/>
    <row r="1016" spans="4:98" hidden="1" x14ac:dyDescent="0.25"/>
    <row r="1017" spans="4:98" hidden="1" x14ac:dyDescent="0.25"/>
    <row r="1018" spans="4:98" hidden="1" x14ac:dyDescent="0.25"/>
    <row r="1019" spans="4:98" hidden="1" x14ac:dyDescent="0.25"/>
    <row r="1020" spans="4:98" hidden="1" x14ac:dyDescent="0.25"/>
    <row r="1021" spans="4:98" hidden="1" x14ac:dyDescent="0.25"/>
    <row r="1022" spans="4:98" hidden="1" x14ac:dyDescent="0.25"/>
    <row r="1023" spans="4:98" hidden="1" x14ac:dyDescent="0.25"/>
    <row r="1024" spans="4:98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</sheetData>
  <sheetProtection password="CF5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8671875" defaultRowHeight="14.4" zeroHeight="1" x14ac:dyDescent="0.3"/>
  <cols>
    <col min="1" max="2" width="12.44140625" style="152" customWidth="1"/>
    <col min="3" max="3" width="65.88671875" style="152" customWidth="1"/>
    <col min="4" max="4" width="15.88671875" style="149"/>
    <col min="5" max="20" width="15.88671875" style="149" hidden="1" customWidth="1"/>
    <col min="21" max="16384" width="15.88671875" style="149"/>
  </cols>
  <sheetData>
    <row r="1" spans="1:20" ht="15" thickBot="1" x14ac:dyDescent="0.35">
      <c r="C1" s="151" t="s">
        <v>246</v>
      </c>
      <c r="H1" s="149" t="s">
        <v>286</v>
      </c>
      <c r="I1" s="149" t="s">
        <v>287</v>
      </c>
      <c r="J1" s="149" t="s">
        <v>288</v>
      </c>
      <c r="K1" s="149" t="s">
        <v>289</v>
      </c>
      <c r="T1" s="149" t="s">
        <v>245</v>
      </c>
    </row>
    <row r="2" spans="1:20" x14ac:dyDescent="0.3">
      <c r="A2" s="157" t="s">
        <v>286</v>
      </c>
      <c r="B2" s="158" t="s">
        <v>287</v>
      </c>
      <c r="C2" s="159" t="s">
        <v>288</v>
      </c>
      <c r="H2" s="149" t="s">
        <v>290</v>
      </c>
      <c r="I2" s="149" t="s">
        <v>291</v>
      </c>
      <c r="J2" s="149" t="s">
        <v>292</v>
      </c>
      <c r="K2" s="149" t="s">
        <v>293</v>
      </c>
    </row>
    <row r="3" spans="1:20" ht="28.8" x14ac:dyDescent="0.3">
      <c r="A3" s="160" t="s">
        <v>290</v>
      </c>
      <c r="B3" s="161" t="s">
        <v>291</v>
      </c>
      <c r="C3" s="162" t="s">
        <v>292</v>
      </c>
      <c r="H3" s="149" t="s">
        <v>294</v>
      </c>
      <c r="I3" s="149" t="s">
        <v>295</v>
      </c>
      <c r="J3" s="149" t="s">
        <v>296</v>
      </c>
      <c r="K3" s="149" t="s">
        <v>297</v>
      </c>
    </row>
    <row r="4" spans="1:20" ht="28.8" x14ac:dyDescent="0.3">
      <c r="A4" s="160" t="s">
        <v>294</v>
      </c>
      <c r="B4" s="161" t="s">
        <v>295</v>
      </c>
      <c r="C4" s="162" t="s">
        <v>296</v>
      </c>
      <c r="H4" s="149" t="s">
        <v>298</v>
      </c>
      <c r="I4" s="149" t="s">
        <v>299</v>
      </c>
      <c r="J4" s="149" t="s">
        <v>300</v>
      </c>
      <c r="K4" s="149" t="s">
        <v>301</v>
      </c>
    </row>
    <row r="5" spans="1:20" ht="28.8" x14ac:dyDescent="0.3">
      <c r="A5" s="160" t="s">
        <v>298</v>
      </c>
      <c r="B5" s="161" t="s">
        <v>299</v>
      </c>
      <c r="C5" s="162" t="s">
        <v>300</v>
      </c>
      <c r="H5" s="149" t="s">
        <v>302</v>
      </c>
      <c r="I5" s="149" t="s">
        <v>303</v>
      </c>
      <c r="J5" s="149" t="s">
        <v>304</v>
      </c>
      <c r="K5" s="149" t="s">
        <v>305</v>
      </c>
    </row>
    <row r="6" spans="1:20" x14ac:dyDescent="0.3">
      <c r="A6" s="160" t="s">
        <v>302</v>
      </c>
      <c r="B6" s="161" t="s">
        <v>303</v>
      </c>
      <c r="C6" s="162" t="s">
        <v>304</v>
      </c>
      <c r="H6" s="149" t="s">
        <v>306</v>
      </c>
      <c r="I6" s="149" t="s">
        <v>307</v>
      </c>
      <c r="J6" s="149" t="s">
        <v>308</v>
      </c>
      <c r="K6" s="149" t="s">
        <v>309</v>
      </c>
    </row>
    <row r="7" spans="1:20" ht="28.8" x14ac:dyDescent="0.3">
      <c r="A7" s="160" t="s">
        <v>306</v>
      </c>
      <c r="B7" s="161" t="s">
        <v>307</v>
      </c>
      <c r="C7" s="162" t="s">
        <v>308</v>
      </c>
      <c r="H7" s="149" t="s">
        <v>310</v>
      </c>
      <c r="I7" s="149" t="s">
        <v>311</v>
      </c>
      <c r="J7" s="149" t="s">
        <v>312</v>
      </c>
      <c r="K7" s="149" t="s">
        <v>313</v>
      </c>
    </row>
    <row r="8" spans="1:20" ht="43.2" x14ac:dyDescent="0.3">
      <c r="A8" s="160" t="s">
        <v>310</v>
      </c>
      <c r="B8" s="161" t="s">
        <v>311</v>
      </c>
      <c r="C8" s="162" t="s">
        <v>312</v>
      </c>
      <c r="H8" s="149" t="s">
        <v>314</v>
      </c>
      <c r="I8" s="149" t="s">
        <v>315</v>
      </c>
      <c r="J8" s="149" t="s">
        <v>316</v>
      </c>
      <c r="K8" s="149" t="s">
        <v>317</v>
      </c>
    </row>
    <row r="9" spans="1:20" ht="28.8" x14ac:dyDescent="0.3">
      <c r="A9" s="160" t="s">
        <v>314</v>
      </c>
      <c r="B9" s="161" t="s">
        <v>315</v>
      </c>
      <c r="C9" s="162" t="s">
        <v>316</v>
      </c>
      <c r="H9" s="149" t="s">
        <v>318</v>
      </c>
      <c r="I9" s="149" t="s">
        <v>319</v>
      </c>
      <c r="J9" s="149" t="s">
        <v>320</v>
      </c>
      <c r="K9" s="149" t="s">
        <v>321</v>
      </c>
    </row>
    <row r="10" spans="1:20" ht="28.8" x14ac:dyDescent="0.3">
      <c r="A10" s="160" t="s">
        <v>318</v>
      </c>
      <c r="B10" s="161" t="s">
        <v>319</v>
      </c>
      <c r="C10" s="162" t="s">
        <v>320</v>
      </c>
      <c r="H10" s="149" t="s">
        <v>322</v>
      </c>
      <c r="I10" s="149">
        <v>1137</v>
      </c>
      <c r="J10" s="149" t="s">
        <v>323</v>
      </c>
      <c r="K10" s="149" t="s">
        <v>324</v>
      </c>
    </row>
    <row r="11" spans="1:20" ht="15" thickBot="1" x14ac:dyDescent="0.35">
      <c r="A11" s="163" t="s">
        <v>322</v>
      </c>
      <c r="B11" s="164">
        <v>1137</v>
      </c>
      <c r="C11" s="165" t="s">
        <v>323</v>
      </c>
      <c r="H11" s="149" t="s">
        <v>325</v>
      </c>
      <c r="I11" s="149">
        <v>1138</v>
      </c>
      <c r="J11" s="149" t="s">
        <v>326</v>
      </c>
      <c r="K11" s="149" t="s">
        <v>327</v>
      </c>
    </row>
    <row r="12" spans="1:20" ht="15" thickBot="1" x14ac:dyDescent="0.35">
      <c r="C12" s="151" t="s">
        <v>245</v>
      </c>
      <c r="H12" s="149" t="s">
        <v>328</v>
      </c>
      <c r="I12" s="149">
        <v>1145</v>
      </c>
      <c r="J12" s="149" t="s">
        <v>329</v>
      </c>
      <c r="K12" s="149" t="s">
        <v>330</v>
      </c>
    </row>
    <row r="13" spans="1:20" x14ac:dyDescent="0.3">
      <c r="A13" s="157" t="s">
        <v>325</v>
      </c>
      <c r="B13" s="158">
        <v>1138</v>
      </c>
      <c r="C13" s="159" t="s">
        <v>326</v>
      </c>
      <c r="H13" s="149" t="s">
        <v>331</v>
      </c>
      <c r="I13" s="149">
        <v>1149</v>
      </c>
      <c r="J13" s="149" t="s">
        <v>332</v>
      </c>
      <c r="K13" s="149" t="s">
        <v>333</v>
      </c>
    </row>
    <row r="14" spans="1:20" x14ac:dyDescent="0.3">
      <c r="A14" s="160" t="s">
        <v>328</v>
      </c>
      <c r="B14" s="161">
        <v>1145</v>
      </c>
      <c r="C14" s="162" t="s">
        <v>329</v>
      </c>
      <c r="H14" s="149" t="s">
        <v>334</v>
      </c>
      <c r="I14" s="149">
        <v>1150</v>
      </c>
      <c r="J14" s="149" t="s">
        <v>335</v>
      </c>
      <c r="K14" s="149" t="s">
        <v>336</v>
      </c>
    </row>
    <row r="15" spans="1:20" ht="28.8" x14ac:dyDescent="0.3">
      <c r="A15" s="160" t="s">
        <v>331</v>
      </c>
      <c r="B15" s="161">
        <v>1149</v>
      </c>
      <c r="C15" s="162" t="s">
        <v>332</v>
      </c>
      <c r="H15" s="149" t="s">
        <v>337</v>
      </c>
      <c r="I15" s="149">
        <v>1155</v>
      </c>
      <c r="J15" s="149" t="s">
        <v>338</v>
      </c>
      <c r="K15" s="149" t="s">
        <v>339</v>
      </c>
    </row>
    <row r="16" spans="1:20" x14ac:dyDescent="0.3">
      <c r="A16" s="160" t="s">
        <v>334</v>
      </c>
      <c r="B16" s="161">
        <v>1150</v>
      </c>
      <c r="C16" s="162" t="s">
        <v>335</v>
      </c>
      <c r="H16" s="149" t="s">
        <v>340</v>
      </c>
      <c r="I16" s="149">
        <v>1161</v>
      </c>
      <c r="J16" s="149" t="s">
        <v>341</v>
      </c>
      <c r="K16" s="149" t="s">
        <v>342</v>
      </c>
    </row>
    <row r="17" spans="1:11" x14ac:dyDescent="0.3">
      <c r="A17" s="160" t="s">
        <v>337</v>
      </c>
      <c r="B17" s="161">
        <v>1155</v>
      </c>
      <c r="C17" s="162" t="s">
        <v>338</v>
      </c>
      <c r="H17" s="149" t="s">
        <v>343</v>
      </c>
      <c r="I17" s="149">
        <v>1167</v>
      </c>
      <c r="J17" s="149" t="s">
        <v>344</v>
      </c>
      <c r="K17" s="149" t="s">
        <v>345</v>
      </c>
    </row>
    <row r="18" spans="1:11" ht="28.8" x14ac:dyDescent="0.3">
      <c r="A18" s="160" t="s">
        <v>340</v>
      </c>
      <c r="B18" s="161">
        <v>1161</v>
      </c>
      <c r="C18" s="162" t="s">
        <v>341</v>
      </c>
      <c r="H18" s="149" t="s">
        <v>346</v>
      </c>
      <c r="I18" s="149">
        <v>1181</v>
      </c>
      <c r="J18" s="149" t="s">
        <v>347</v>
      </c>
      <c r="K18" s="149" t="s">
        <v>348</v>
      </c>
    </row>
    <row r="19" spans="1:11" x14ac:dyDescent="0.3">
      <c r="A19" s="160" t="s">
        <v>343</v>
      </c>
      <c r="B19" s="161">
        <v>1167</v>
      </c>
      <c r="C19" s="162" t="s">
        <v>344</v>
      </c>
      <c r="H19" s="149" t="s">
        <v>349</v>
      </c>
      <c r="I19" s="149">
        <v>1187</v>
      </c>
      <c r="J19" s="149" t="s">
        <v>350</v>
      </c>
      <c r="K19" s="149" t="s">
        <v>351</v>
      </c>
    </row>
    <row r="20" spans="1:11" x14ac:dyDescent="0.3">
      <c r="A20" s="160" t="s">
        <v>346</v>
      </c>
      <c r="B20" s="161">
        <v>1181</v>
      </c>
      <c r="C20" s="162" t="s">
        <v>347</v>
      </c>
      <c r="H20" s="149" t="s">
        <v>352</v>
      </c>
      <c r="I20" s="149">
        <v>1192</v>
      </c>
      <c r="J20" s="149" t="s">
        <v>353</v>
      </c>
      <c r="K20" s="149" t="s">
        <v>354</v>
      </c>
    </row>
    <row r="21" spans="1:11" x14ac:dyDescent="0.3">
      <c r="A21" s="160" t="s">
        <v>349</v>
      </c>
      <c r="B21" s="161">
        <v>1187</v>
      </c>
      <c r="C21" s="162" t="s">
        <v>350</v>
      </c>
      <c r="H21" s="149" t="s">
        <v>355</v>
      </c>
      <c r="I21" s="149">
        <v>1197</v>
      </c>
      <c r="J21" s="149" t="s">
        <v>356</v>
      </c>
      <c r="K21" s="149" t="s">
        <v>357</v>
      </c>
    </row>
    <row r="22" spans="1:11" x14ac:dyDescent="0.3">
      <c r="A22" s="160" t="s">
        <v>352</v>
      </c>
      <c r="B22" s="161">
        <v>1192</v>
      </c>
      <c r="C22" s="162" t="s">
        <v>353</v>
      </c>
      <c r="H22" s="149" t="s">
        <v>358</v>
      </c>
      <c r="I22" s="149">
        <v>1210</v>
      </c>
      <c r="J22" s="149" t="s">
        <v>359</v>
      </c>
      <c r="K22" s="149" t="s">
        <v>360</v>
      </c>
    </row>
    <row r="23" spans="1:11" ht="28.8" x14ac:dyDescent="0.3">
      <c r="A23" s="160" t="s">
        <v>355</v>
      </c>
      <c r="B23" s="161">
        <v>1197</v>
      </c>
      <c r="C23" s="162" t="s">
        <v>356</v>
      </c>
      <c r="H23" s="149" t="s">
        <v>361</v>
      </c>
      <c r="I23" s="149">
        <v>1814</v>
      </c>
      <c r="J23" s="149" t="s">
        <v>362</v>
      </c>
      <c r="K23" s="149" t="s">
        <v>363</v>
      </c>
    </row>
    <row r="24" spans="1:11" ht="28.8" x14ac:dyDescent="0.3">
      <c r="A24" s="160" t="s">
        <v>358</v>
      </c>
      <c r="B24" s="161">
        <v>1210</v>
      </c>
      <c r="C24" s="162" t="s">
        <v>359</v>
      </c>
      <c r="H24" s="149" t="s">
        <v>364</v>
      </c>
      <c r="I24" s="149">
        <v>1826</v>
      </c>
      <c r="J24" s="149" t="s">
        <v>365</v>
      </c>
      <c r="K24" s="149" t="s">
        <v>366</v>
      </c>
    </row>
    <row r="25" spans="1:11" x14ac:dyDescent="0.3">
      <c r="A25" s="160" t="s">
        <v>361</v>
      </c>
      <c r="B25" s="161">
        <v>1814</v>
      </c>
      <c r="C25" s="162" t="s">
        <v>362</v>
      </c>
      <c r="H25" s="149" t="s">
        <v>367</v>
      </c>
      <c r="I25" s="149">
        <v>1830</v>
      </c>
      <c r="J25" s="149" t="s">
        <v>368</v>
      </c>
      <c r="K25" s="149" t="s">
        <v>369</v>
      </c>
    </row>
    <row r="26" spans="1:11" ht="28.8" x14ac:dyDescent="0.3">
      <c r="A26" s="160" t="s">
        <v>364</v>
      </c>
      <c r="B26" s="161">
        <v>1826</v>
      </c>
      <c r="C26" s="162" t="s">
        <v>365</v>
      </c>
      <c r="H26" s="149" t="s">
        <v>370</v>
      </c>
      <c r="I26" s="149">
        <v>1838</v>
      </c>
      <c r="J26" s="149" t="s">
        <v>371</v>
      </c>
      <c r="K26" s="149" t="s">
        <v>372</v>
      </c>
    </row>
    <row r="27" spans="1:11" ht="28.8" x14ac:dyDescent="0.3">
      <c r="A27" s="160" t="s">
        <v>367</v>
      </c>
      <c r="B27" s="161">
        <v>1830</v>
      </c>
      <c r="C27" s="162" t="s">
        <v>368</v>
      </c>
      <c r="H27" s="149" t="s">
        <v>373</v>
      </c>
      <c r="I27" s="149">
        <v>1843</v>
      </c>
      <c r="J27" s="149" t="s">
        <v>374</v>
      </c>
      <c r="K27" s="149" t="s">
        <v>375</v>
      </c>
    </row>
    <row r="28" spans="1:11" ht="28.8" x14ac:dyDescent="0.3">
      <c r="A28" s="160" t="s">
        <v>370</v>
      </c>
      <c r="B28" s="161">
        <v>1838</v>
      </c>
      <c r="C28" s="162" t="s">
        <v>371</v>
      </c>
      <c r="H28" s="149" t="s">
        <v>376</v>
      </c>
      <c r="I28" s="149">
        <v>223</v>
      </c>
      <c r="J28" s="149" t="s">
        <v>377</v>
      </c>
      <c r="K28" s="149" t="s">
        <v>378</v>
      </c>
    </row>
    <row r="29" spans="1:11" x14ac:dyDescent="0.3">
      <c r="A29" s="160" t="s">
        <v>373</v>
      </c>
      <c r="B29" s="161">
        <v>1843</v>
      </c>
      <c r="C29" s="162" t="s">
        <v>374</v>
      </c>
      <c r="H29" s="149" t="s">
        <v>379</v>
      </c>
      <c r="I29" s="149">
        <v>227</v>
      </c>
      <c r="J29" s="149" t="s">
        <v>380</v>
      </c>
      <c r="K29" s="149" t="s">
        <v>381</v>
      </c>
    </row>
    <row r="30" spans="1:11" x14ac:dyDescent="0.3">
      <c r="A30" s="160" t="s">
        <v>376</v>
      </c>
      <c r="B30" s="161">
        <v>223</v>
      </c>
      <c r="C30" s="162" t="s">
        <v>377</v>
      </c>
      <c r="H30" s="149" t="s">
        <v>382</v>
      </c>
      <c r="J30" s="149" t="s">
        <v>383</v>
      </c>
      <c r="K30" s="149" t="s">
        <v>384</v>
      </c>
    </row>
    <row r="31" spans="1:11" ht="28.8" x14ac:dyDescent="0.3">
      <c r="A31" s="160" t="s">
        <v>379</v>
      </c>
      <c r="B31" s="161">
        <v>227</v>
      </c>
      <c r="C31" s="162" t="s">
        <v>380</v>
      </c>
    </row>
    <row r="32" spans="1:11" ht="15" thickBot="1" x14ac:dyDescent="0.35">
      <c r="A32" s="163" t="s">
        <v>382</v>
      </c>
      <c r="B32" s="164"/>
      <c r="C32" s="165" t="s">
        <v>383</v>
      </c>
    </row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</sheetData>
  <sheetProtection password="CF5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C1" sqref="C1"/>
    </sheetView>
  </sheetViews>
  <sheetFormatPr defaultColWidth="4.109375" defaultRowHeight="13.2" x14ac:dyDescent="0.25"/>
  <cols>
    <col min="1" max="1" width="4.6640625" style="112" hidden="1" customWidth="1"/>
    <col min="2" max="2" width="6.109375" style="112" customWidth="1"/>
    <col min="3" max="3" width="22" style="112" customWidth="1"/>
    <col min="4" max="6" width="23.44140625" style="112" customWidth="1"/>
    <col min="7" max="7" width="6" style="112" customWidth="1"/>
    <col min="8" max="8" width="9.44140625" style="112" customWidth="1"/>
    <col min="9" max="9" width="11.109375" style="112" customWidth="1"/>
    <col min="10" max="24" width="5.6640625" style="112" customWidth="1"/>
    <col min="25" max="26" width="5.6640625" style="112" hidden="1" customWidth="1"/>
    <col min="27" max="27" width="5" style="112" hidden="1" customWidth="1"/>
    <col min="28" max="43" width="5.6640625" style="112" hidden="1" customWidth="1"/>
    <col min="44" max="45" width="10.109375" style="112" customWidth="1"/>
    <col min="46" max="46" width="11" style="112" hidden="1" customWidth="1"/>
    <col min="47" max="47" width="8.109375" style="112" customWidth="1"/>
    <col min="48" max="48" width="4.109375" style="112" customWidth="1"/>
    <col min="49" max="49" width="12" style="112" customWidth="1"/>
    <col min="50" max="50" width="3.5546875" style="112" customWidth="1"/>
    <col min="51" max="79" width="4.109375" style="112" customWidth="1"/>
    <col min="80" max="93" width="4.6640625" style="112" customWidth="1"/>
    <col min="94" max="99" width="4.109375" style="112" hidden="1" customWidth="1"/>
    <col min="100" max="100" width="9.6640625" style="112" customWidth="1"/>
    <col min="101" max="103" width="4.109375" style="112" hidden="1" customWidth="1"/>
    <col min="104" max="104" width="5.5546875" style="112" customWidth="1"/>
    <col min="105" max="141" width="4.109375" style="112" customWidth="1"/>
    <col min="142" max="142" width="13" style="112" customWidth="1"/>
    <col min="143" max="184" width="4.109375" style="112" customWidth="1"/>
    <col min="185" max="185" width="4.44140625" style="112" customWidth="1"/>
    <col min="186" max="188" width="4.109375" style="112" customWidth="1"/>
    <col min="189" max="189" width="7.109375" style="112" customWidth="1"/>
    <col min="190" max="190" width="15.33203125" style="112" customWidth="1"/>
    <col min="191" max="191" width="5.88671875" style="112" customWidth="1"/>
    <col min="192" max="192" width="4.109375" style="112" customWidth="1"/>
    <col min="193" max="193" width="10.44140625" style="112" customWidth="1"/>
    <col min="194" max="16384" width="4.109375" style="112"/>
  </cols>
  <sheetData>
    <row r="1" spans="1:255" s="17" customFormat="1" ht="15" x14ac:dyDescent="0.25">
      <c r="A1" s="17" t="str">
        <f>CLEAN(служ!B13)</f>
        <v>11111</v>
      </c>
      <c r="B1" s="17" t="str">
        <f>IF(Протокол!A3=1,LOWER(Протокол!D3),служ!A57)</f>
        <v>Логин не указан! Введите его на листе Работа</v>
      </c>
      <c r="C1" s="17" t="str">
        <f>IF(Протокол!A3=1,LOWER(Протокол!D3),"")</f>
        <v/>
      </c>
      <c r="M1" s="17">
        <f>LEN(A1)+LEN(B1)+LEN(C1)</f>
        <v>49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0</v>
      </c>
      <c r="GG1" s="42">
        <f ca="1">NOW()</f>
        <v>44077.736929050923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5">
      <c r="B2" s="183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Заполнение отчета не закончено. Продолжите работу!</v>
      </c>
      <c r="C2" s="183"/>
      <c r="D2" s="183"/>
      <c r="E2" s="183"/>
      <c r="F2" s="183"/>
      <c r="G2" s="183"/>
      <c r="H2" s="183"/>
      <c r="I2" s="183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6" x14ac:dyDescent="0.25">
      <c r="A3" s="18">
        <f>IF(ISERROR(Классы!A1*Протокол!A1*IF(ISERR(Классы!A2*Протокол!A2),0,1)),"",Классы!A1*Протокол!A1*IF(ISERR(Классы!A2*Протокол!A2),0,1))</f>
        <v>0</v>
      </c>
      <c r="C3" s="111" t="s">
        <v>163</v>
      </c>
      <c r="D3" s="181" t="str">
        <f>служ!B10&amp;"  "&amp;служ!B11</f>
        <v>Проверочная работа по биологии  7 класс (по программе 6 класса)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</row>
    <row r="4" spans="1:255" s="113" customFormat="1" x14ac:dyDescent="0.25">
      <c r="B4" s="113" t="s">
        <v>170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5">
      <c r="B5" s="119" t="s">
        <v>4</v>
      </c>
      <c r="C5" s="119" t="s">
        <v>13</v>
      </c>
      <c r="D5" s="119" t="str">
        <f>служ!C32</f>
        <v>1(1)</v>
      </c>
      <c r="E5" s="119" t="str">
        <f>служ!D32</f>
        <v>1(2)</v>
      </c>
      <c r="F5" s="119" t="str">
        <f>служ!E32</f>
        <v>1(3)</v>
      </c>
      <c r="G5" s="119" t="str">
        <f>служ!F32</f>
        <v>2(1)</v>
      </c>
      <c r="H5" s="119" t="str">
        <f>служ!G32</f>
        <v>2(2)</v>
      </c>
      <c r="I5" s="119" t="str">
        <f>служ!H32</f>
        <v>3(1)</v>
      </c>
      <c r="J5" s="119" t="str">
        <f>служ!I32</f>
        <v>3(2)</v>
      </c>
      <c r="K5" s="119" t="str">
        <f>служ!J32</f>
        <v>3(3)</v>
      </c>
      <c r="L5" s="119" t="str">
        <f>служ!K32</f>
        <v>3(4)</v>
      </c>
      <c r="M5" s="119" t="str">
        <f>служ!L32</f>
        <v>4</v>
      </c>
      <c r="N5" s="119" t="str">
        <f>служ!C36</f>
        <v>5(1)</v>
      </c>
      <c r="O5" s="119" t="str">
        <f>служ!D36</f>
        <v>5(2)</v>
      </c>
      <c r="P5" s="119" t="str">
        <f>служ!E36</f>
        <v>5(3)</v>
      </c>
      <c r="Q5" s="119" t="str">
        <f>служ!F36</f>
        <v>6</v>
      </c>
      <c r="R5" s="119" t="str">
        <f>служ!G36</f>
        <v>7</v>
      </c>
      <c r="S5" s="119" t="str">
        <f>служ!H36</f>
        <v>8(1)</v>
      </c>
      <c r="T5" s="119" t="str">
        <f>служ!I36</f>
        <v>8(2)</v>
      </c>
      <c r="U5" s="119" t="str">
        <f>служ!J36</f>
        <v>8(3)</v>
      </c>
      <c r="V5" s="119" t="str">
        <f>служ!K36</f>
        <v>9</v>
      </c>
      <c r="W5" s="119" t="str">
        <f>служ!L36</f>
        <v>10(1)</v>
      </c>
      <c r="X5" s="119" t="str">
        <f>служ!C40</f>
        <v>10(2)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213</v>
      </c>
      <c r="AS5" s="119" t="str">
        <f>Протокол!D9</f>
        <v>Вариант</v>
      </c>
      <c r="AT5" s="119"/>
      <c r="AU5" s="119" t="s">
        <v>197</v>
      </c>
      <c r="AV5" s="119" t="s">
        <v>183</v>
      </c>
      <c r="AW5" s="187" t="s">
        <v>410</v>
      </c>
      <c r="AX5" s="119"/>
    </row>
    <row r="6" spans="1:255" s="116" customFormat="1" x14ac:dyDescent="0.25">
      <c r="A6" s="116">
        <f t="shared" ref="A6:A37" si="0">IF(LEN(C6)&gt;0,1,0)</f>
        <v>0</v>
      </c>
      <c r="B6" s="117">
        <f>IF(Протокол!B10="","",Протокол!B10)</f>
        <v>1</v>
      </c>
      <c r="C6" s="117" t="str">
        <f>IF(AND(Протокол!F10="",Протокол!D10=""),"",Протокол!C10)</f>
        <v/>
      </c>
      <c r="D6" s="118" t="str">
        <f>IF(Протокол!G10="","",Протокол!G10)</f>
        <v/>
      </c>
      <c r="E6" s="118" t="str">
        <f>IF(Протокол!H10="","",Протокол!H10)</f>
        <v/>
      </c>
      <c r="F6" s="118" t="str">
        <f>IF(Протокол!I10="","",Протокол!I10)</f>
        <v/>
      </c>
      <c r="G6" s="118" t="str">
        <f>IF(Протокол!J10="","",Протокол!J10)</f>
        <v/>
      </c>
      <c r="H6" s="118" t="str">
        <f>IF(Протокол!K10="","",Протокол!K10)</f>
        <v/>
      </c>
      <c r="I6" s="118" t="str">
        <f>IF(Протокол!L10="","",Протокол!L10)</f>
        <v/>
      </c>
      <c r="J6" s="118" t="str">
        <f>IF(Протокол!M10="","",Протокол!M10)</f>
        <v/>
      </c>
      <c r="K6" s="118" t="str">
        <f>IF(Протокол!N10="","",Протокол!N10)</f>
        <v/>
      </c>
      <c r="L6" s="118" t="str">
        <f>IF(Протокол!O10="","",Протокол!O10)</f>
        <v/>
      </c>
      <c r="M6" s="118" t="str">
        <f>IF(Протокол!P10="","",Протокол!P10)</f>
        <v/>
      </c>
      <c r="N6" s="118" t="str">
        <f>IF(Протокол!Q10="","",Протокол!Q10)</f>
        <v/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 t="str">
        <f>IF(AND(LEN(C6)&gt;0,AS6&gt;0),Протокол!CU10,"")</f>
        <v/>
      </c>
      <c r="AS6" s="116" t="str">
        <f>IF(Протокол!D10="","",Протокол!D10)</f>
        <v/>
      </c>
      <c r="AT6" s="116" t="str">
        <f>IF(Протокол!F10="","",Протокол!F10)</f>
        <v/>
      </c>
      <c r="AU6" s="118" t="str">
        <f>IF(Протокол!CR10="","",Протокол!CR10)</f>
        <v/>
      </c>
      <c r="AV6" s="118" t="str">
        <f>IF(Протокол!CS10="","",Протокол!CS10)</f>
        <v/>
      </c>
      <c r="AW6" s="118" t="str">
        <f>IF(Протокол!CT10="","",Протокол!CT10)</f>
        <v/>
      </c>
      <c r="AX6" s="118"/>
    </row>
    <row r="7" spans="1:255" s="116" customFormat="1" x14ac:dyDescent="0.25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5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5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5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5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5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5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5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5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5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5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5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5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5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5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5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5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5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5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5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5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5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5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5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5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5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5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5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5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5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5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5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5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5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5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5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5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5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5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5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5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5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5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5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5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5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5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5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5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5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5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5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5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5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5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5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5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5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5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5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5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5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5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5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5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5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5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5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5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5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5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5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5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5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5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5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5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5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5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5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5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5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5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5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5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5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5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5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5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5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5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5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5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5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5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5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5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5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5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5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5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5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5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5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5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5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5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5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5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5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5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5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5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5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5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5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5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5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5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5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5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5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5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5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5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5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5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5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5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5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5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5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5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5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5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5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5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5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5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5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5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5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5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5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5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5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5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5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5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5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5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5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5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5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5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5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5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5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5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5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5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5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5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5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5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5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5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5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5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5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5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5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5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5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5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5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5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5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5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5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5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5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5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5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5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5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5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5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5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5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5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5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5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5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5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5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5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5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5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5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5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5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5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5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5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5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5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5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5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5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5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5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5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5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5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5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5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5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5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5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5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5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5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5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5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5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5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5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5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5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5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5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5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5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5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5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5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5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5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5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5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5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5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5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5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5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5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5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5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5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5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5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5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5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5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5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5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5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5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5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5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5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5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5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5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5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5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5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5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5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5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5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5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5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5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5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5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5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5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5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5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5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5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5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5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5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5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5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5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5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5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5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5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5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5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5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5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5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5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5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5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5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5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5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5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5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5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5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5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5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5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5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5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5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5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5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5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5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5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5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5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5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5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5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5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5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5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5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5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5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5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5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5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5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5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5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5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5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5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5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5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5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5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5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5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5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5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5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5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5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5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5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5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5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5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5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5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5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5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5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5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5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5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5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5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5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5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5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5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5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5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5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5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5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5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5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5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5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5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5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5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5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5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5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5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5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5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5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5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5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5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5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5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5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5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5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5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5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5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5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5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5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5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5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5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5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5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5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5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5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5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5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5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5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5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5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5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5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5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5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5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5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5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5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5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5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5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5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5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5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5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5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5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5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5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5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5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5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5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5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5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5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5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5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5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5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5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5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5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5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5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5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5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5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5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5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5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5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5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5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5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5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5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5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5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5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5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5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5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5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5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5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5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5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5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5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5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5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5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5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5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5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5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5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5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5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5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5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5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5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5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5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5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5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5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5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5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5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5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5">
      <c r="B1305" s="112" t="s">
        <v>242</v>
      </c>
    </row>
    <row r="1306" spans="1:8" x14ac:dyDescent="0.25">
      <c r="A1306" s="112">
        <f>IF(LEN(Классы!D5)&gt;0,2,0)</f>
        <v>0</v>
      </c>
      <c r="B1306" s="112">
        <f>Классы!D5</f>
        <v>0</v>
      </c>
      <c r="C1306" s="112" t="str">
        <f>IF(ISERROR(Классы!W5),"",Классы!W5)</f>
        <v/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5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5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5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5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5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5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5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5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5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5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5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5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5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5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5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5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5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5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5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5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5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5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5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5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5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5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5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5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5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5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5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5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5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5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5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5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5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5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5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5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5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5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5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5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5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5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5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5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5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5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workbookViewId="0">
      <selection activeCell="B12" sqref="B12"/>
    </sheetView>
  </sheetViews>
  <sheetFormatPr defaultColWidth="8.5546875" defaultRowHeight="13.2" x14ac:dyDescent="0.25"/>
  <cols>
    <col min="1" max="1" width="13.6640625" customWidth="1"/>
    <col min="2" max="2" width="13" customWidth="1"/>
    <col min="3" max="3" width="14" customWidth="1"/>
    <col min="4" max="4" width="10" customWidth="1"/>
    <col min="5" max="7" width="9.109375" customWidth="1"/>
    <col min="8" max="8" width="11" customWidth="1"/>
    <col min="9" max="16" width="9.109375" customWidth="1"/>
    <col min="17" max="18" width="9.109375" style="67" customWidth="1"/>
    <col min="19" max="19" width="8.5546875" style="67" customWidth="1"/>
    <col min="20" max="35" width="8.5546875" customWidth="1"/>
    <col min="36" max="37" width="8.5546875" style="106" customWidth="1"/>
  </cols>
  <sheetData>
    <row r="1" spans="1:47" s="7" customFormat="1" x14ac:dyDescent="0.25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0</v>
      </c>
      <c r="AF1" s="8" t="s">
        <v>49</v>
      </c>
      <c r="AJ1" s="106">
        <v>1</v>
      </c>
      <c r="AK1" s="106" t="s">
        <v>226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5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184</v>
      </c>
      <c r="V2" s="106"/>
      <c r="W2" s="106"/>
      <c r="X2" s="106"/>
      <c r="AF2" s="8" t="s">
        <v>209</v>
      </c>
      <c r="AG2" s="8" t="s">
        <v>210</v>
      </c>
      <c r="AJ2" s="106">
        <v>2</v>
      </c>
      <c r="AK2" s="106" t="s">
        <v>227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5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185</v>
      </c>
      <c r="AF3" s="13" t="s">
        <v>176</v>
      </c>
      <c r="AG3" s="13" t="s">
        <v>176</v>
      </c>
      <c r="AJ3" s="106">
        <v>3</v>
      </c>
      <c r="AK3" s="106" t="s">
        <v>228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5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186</v>
      </c>
      <c r="AF4">
        <v>1</v>
      </c>
      <c r="AG4">
        <v>1</v>
      </c>
      <c r="AJ4" s="106">
        <v>4</v>
      </c>
      <c r="AK4" s="106" t="s">
        <v>229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5">
      <c r="A5" s="13" t="s">
        <v>2</v>
      </c>
      <c r="B5" s="1">
        <v>2</v>
      </c>
      <c r="D5" s="1">
        <v>3</v>
      </c>
      <c r="G5" t="s">
        <v>216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230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5">
      <c r="A6" s="13" t="s">
        <v>3</v>
      </c>
      <c r="B6" s="1">
        <v>1</v>
      </c>
      <c r="D6" s="1">
        <v>2</v>
      </c>
      <c r="G6" t="s">
        <v>166</v>
      </c>
      <c r="H6" t="s">
        <v>216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231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5">
      <c r="B7" s="1">
        <v>0</v>
      </c>
      <c r="D7" s="1" t="s">
        <v>189</v>
      </c>
      <c r="H7" t="s">
        <v>166</v>
      </c>
      <c r="I7" t="s">
        <v>73</v>
      </c>
      <c r="K7" t="s">
        <v>216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232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5">
      <c r="B8" s="1" t="s">
        <v>89</v>
      </c>
      <c r="D8" s="1"/>
      <c r="I8" t="s">
        <v>72</v>
      </c>
      <c r="K8" t="s">
        <v>166</v>
      </c>
      <c r="L8" t="s">
        <v>216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233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5">
      <c r="A9" s="7" t="s">
        <v>14</v>
      </c>
      <c r="B9" s="145">
        <v>7</v>
      </c>
      <c r="C9">
        <v>6</v>
      </c>
      <c r="D9" s="1"/>
      <c r="L9" t="s">
        <v>166</v>
      </c>
      <c r="N9" s="1" t="s">
        <v>22</v>
      </c>
      <c r="O9" s="1">
        <v>7</v>
      </c>
      <c r="P9" s="1">
        <v>7</v>
      </c>
      <c r="Q9" t="s">
        <v>216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234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5">
      <c r="A10" s="7" t="s">
        <v>12</v>
      </c>
      <c r="B10" t="str">
        <f>"Проверочная работа по "&amp;C10</f>
        <v>Проверочная работа по биологии</v>
      </c>
      <c r="C10" t="str">
        <f>INDEX(AK1:AK11,MATCH(C9,AJ1:AJ11,0))</f>
        <v>биологии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1_1_1_1___1</v>
      </c>
      <c r="L10" t="s">
        <v>58</v>
      </c>
      <c r="M10">
        <f>SUM(M34,M38,M42,M46)</f>
        <v>28</v>
      </c>
      <c r="N10" s="1" t="s">
        <v>23</v>
      </c>
      <c r="O10" s="1">
        <v>8</v>
      </c>
      <c r="P10" s="1">
        <v>8</v>
      </c>
      <c r="Q10" t="s">
        <v>166</v>
      </c>
      <c r="R10" t="s">
        <v>216</v>
      </c>
      <c r="S10" s="67">
        <v>7</v>
      </c>
      <c r="AF10" s="13">
        <v>7</v>
      </c>
      <c r="AG10" s="13">
        <v>7</v>
      </c>
      <c r="AJ10" s="106">
        <v>11</v>
      </c>
      <c r="AK10" s="106" t="s">
        <v>235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5">
      <c r="A11" s="7" t="s">
        <v>47</v>
      </c>
      <c r="B11" t="str">
        <f>B9&amp;" класс (по программе 6 класса)"</f>
        <v>7 класс (по программе 6 класса)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166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236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5">
      <c r="A12" s="7" t="s">
        <v>48</v>
      </c>
      <c r="B12" s="144"/>
      <c r="D12" s="1"/>
      <c r="F12" s="18">
        <f>Классы!A1*Протокол!A1*IF(ISERR(Протокол!A2*Классы!A2),0,1)</f>
        <v>0</v>
      </c>
      <c r="G12" t="s">
        <v>65</v>
      </c>
      <c r="H12" s="106" t="s">
        <v>223</v>
      </c>
      <c r="I12" s="48" t="s">
        <v>211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248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6" x14ac:dyDescent="0.3">
      <c r="A13" s="7" t="s">
        <v>13</v>
      </c>
      <c r="B13" s="16">
        <f>IF(F12=1,IF(F14,H14,H13),H11)</f>
        <v>11111</v>
      </c>
      <c r="C13" s="7"/>
      <c r="G13" t="s">
        <v>66</v>
      </c>
      <c r="H13" s="106">
        <v>60613042020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5">
      <c r="A14" s="7" t="s">
        <v>5</v>
      </c>
      <c r="C14" s="1" t="s">
        <v>16</v>
      </c>
      <c r="D14" s="1"/>
      <c r="E14" s="1"/>
      <c r="F14" s="1"/>
      <c r="G14" t="s">
        <v>77</v>
      </c>
      <c r="H14" s="106">
        <v>60613042020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5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6" x14ac:dyDescent="0.3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5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5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6" x14ac:dyDescent="0.3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5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5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6" x14ac:dyDescent="0.3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5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6" x14ac:dyDescent="0.3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5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5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5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5">
      <c r="A29" s="7" t="s">
        <v>5</v>
      </c>
      <c r="C29" s="1" t="s">
        <v>212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5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6" x14ac:dyDescent="0.3">
      <c r="A31" t="s">
        <v>7</v>
      </c>
      <c r="C31" s="6" t="s">
        <v>385</v>
      </c>
      <c r="D31" s="6" t="s">
        <v>386</v>
      </c>
      <c r="E31" s="6" t="s">
        <v>387</v>
      </c>
      <c r="F31" s="6" t="s">
        <v>388</v>
      </c>
      <c r="G31" s="6" t="s">
        <v>389</v>
      </c>
      <c r="H31" s="6" t="s">
        <v>390</v>
      </c>
      <c r="I31" s="6" t="s">
        <v>391</v>
      </c>
      <c r="J31" s="6" t="s">
        <v>392</v>
      </c>
      <c r="K31" s="6" t="s">
        <v>393</v>
      </c>
      <c r="L31" s="6" t="s">
        <v>282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6" x14ac:dyDescent="0.3">
      <c r="C32" s="6" t="s">
        <v>385</v>
      </c>
      <c r="D32" s="6" t="s">
        <v>386</v>
      </c>
      <c r="E32" s="6" t="s">
        <v>387</v>
      </c>
      <c r="F32" s="6" t="s">
        <v>388</v>
      </c>
      <c r="G32" s="6" t="s">
        <v>389</v>
      </c>
      <c r="H32" s="6" t="s">
        <v>390</v>
      </c>
      <c r="I32" s="6" t="s">
        <v>391</v>
      </c>
      <c r="J32" s="6" t="s">
        <v>392</v>
      </c>
      <c r="K32" s="6" t="s">
        <v>393</v>
      </c>
      <c r="L32" s="6" t="s">
        <v>282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5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5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2</v>
      </c>
      <c r="M34">
        <f>SUM(C34:L34)</f>
        <v>11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6" x14ac:dyDescent="0.3">
      <c r="C35" s="6" t="s">
        <v>394</v>
      </c>
      <c r="D35" s="6" t="s">
        <v>395</v>
      </c>
      <c r="E35" s="6" t="s">
        <v>396</v>
      </c>
      <c r="F35" s="6" t="s">
        <v>283</v>
      </c>
      <c r="G35" s="6" t="s">
        <v>284</v>
      </c>
      <c r="H35" s="6" t="s">
        <v>397</v>
      </c>
      <c r="I35" s="6" t="s">
        <v>398</v>
      </c>
      <c r="J35" s="6" t="s">
        <v>399</v>
      </c>
      <c r="K35" s="6" t="s">
        <v>285</v>
      </c>
      <c r="L35" s="6" t="s">
        <v>400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6" x14ac:dyDescent="0.3">
      <c r="B36" s="35"/>
      <c r="C36" s="6" t="s">
        <v>394</v>
      </c>
      <c r="D36" s="6" t="s">
        <v>395</v>
      </c>
      <c r="E36" s="6" t="s">
        <v>396</v>
      </c>
      <c r="F36" s="6" t="s">
        <v>283</v>
      </c>
      <c r="G36" s="6" t="s">
        <v>284</v>
      </c>
      <c r="H36" s="6" t="s">
        <v>397</v>
      </c>
      <c r="I36" s="6" t="s">
        <v>398</v>
      </c>
      <c r="J36" s="6" t="s">
        <v>399</v>
      </c>
      <c r="K36" s="6" t="s">
        <v>285</v>
      </c>
      <c r="L36" s="6" t="s">
        <v>400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5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5">
      <c r="A38" t="s">
        <v>6</v>
      </c>
      <c r="B38" s="10" t="s">
        <v>58</v>
      </c>
      <c r="C38" s="4">
        <v>2</v>
      </c>
      <c r="D38" s="4">
        <v>1</v>
      </c>
      <c r="E38" s="4">
        <v>1</v>
      </c>
      <c r="F38" s="4">
        <v>1</v>
      </c>
      <c r="G38" s="4">
        <v>2</v>
      </c>
      <c r="H38" s="4">
        <v>1</v>
      </c>
      <c r="I38" s="4">
        <v>1</v>
      </c>
      <c r="J38" s="4">
        <v>2</v>
      </c>
      <c r="K38" s="4">
        <v>2</v>
      </c>
      <c r="L38" s="4">
        <v>2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6" x14ac:dyDescent="0.3">
      <c r="A39" t="s">
        <v>7</v>
      </c>
      <c r="C39" s="6" t="s">
        <v>401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6" x14ac:dyDescent="0.3">
      <c r="C40" s="6" t="s">
        <v>401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5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5">
      <c r="C42" s="4">
        <v>2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2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6" x14ac:dyDescent="0.3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6" x14ac:dyDescent="0.3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5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5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5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5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5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5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5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5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5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5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5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5">
      <c r="A56" t="s">
        <v>168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5">
      <c r="A57" t="s">
        <v>165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5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5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5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5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5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5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5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5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5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5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5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5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5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5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5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5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5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5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5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5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5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5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5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5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5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5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5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5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5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5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5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5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5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5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5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5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5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5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5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5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5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5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5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5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5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5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5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5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5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5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5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5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5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5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5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5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5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5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5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5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5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5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5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5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5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5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5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5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5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5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5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5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5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5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5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5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5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5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5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5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5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5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5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5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5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5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5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5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5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5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5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5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5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5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5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5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5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5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5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5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5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5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5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5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5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5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5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5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5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5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5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5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5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5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5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5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5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5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5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5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5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5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5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5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5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5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5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5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5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5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5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5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5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5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5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5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5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5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5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5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5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5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5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5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5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5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5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5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5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5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5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5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5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5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5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5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5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5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5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5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5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5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5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5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5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5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5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5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5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5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5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5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5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5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5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5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5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5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5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5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5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5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5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5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5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5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5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5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5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5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5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5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5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5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5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5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5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5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5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5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5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5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5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5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5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5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5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5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5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5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5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5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5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5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5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5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5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5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5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5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5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5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5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5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5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5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5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5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5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5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5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5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5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5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5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5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5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5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5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5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5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5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5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5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5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5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5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5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5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5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5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5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5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5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5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5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5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5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5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5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5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5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5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5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5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5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5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5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5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5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5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5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5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5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5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5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5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5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5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5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5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5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5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5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5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5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5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5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5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5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5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5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5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5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5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5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5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5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5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5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5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5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5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5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5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5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5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5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5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5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5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5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5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5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5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5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5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5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5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5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5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5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5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5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5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5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5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5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5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5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5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5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5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5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5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5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5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5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5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5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5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5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5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5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5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5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5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5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5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5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5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5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5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5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5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5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5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5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5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5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5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5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5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5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5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5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5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5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5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5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5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5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5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5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5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5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5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5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5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5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5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5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5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5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5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5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5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5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5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5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5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5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5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5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5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5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5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5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5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5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5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5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5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5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5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5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5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5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5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5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5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5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5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5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5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5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5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5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5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5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5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5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5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5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5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5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5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5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5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5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5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5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5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5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5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5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5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5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5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5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5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5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5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Xiaomi</cp:lastModifiedBy>
  <cp:lastPrinted>2020-02-18T12:29:15Z</cp:lastPrinted>
  <dcterms:created xsi:type="dcterms:W3CDTF">1996-10-08T23:32:33Z</dcterms:created>
  <dcterms:modified xsi:type="dcterms:W3CDTF">2020-09-03T14:42:03Z</dcterms:modified>
</cp:coreProperties>
</file>